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LAUNCHER\software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J49" i="1" l="1"/>
  <c r="J33" i="1" l="1"/>
  <c r="H33" i="1"/>
  <c r="G33" i="1"/>
  <c r="G19" i="1"/>
  <c r="J12" i="1"/>
  <c r="G12" i="1"/>
  <c r="H19" i="1"/>
  <c r="J19" i="1"/>
  <c r="J61" i="1" l="1"/>
  <c r="J58" i="1"/>
  <c r="J47" i="1"/>
  <c r="J46" i="1"/>
  <c r="J44" i="1"/>
  <c r="J40" i="1"/>
  <c r="J39" i="1"/>
  <c r="J25" i="1"/>
  <c r="J14" i="1"/>
  <c r="J10" i="1"/>
  <c r="J9" i="1"/>
  <c r="J8" i="1"/>
  <c r="J7" i="1"/>
  <c r="J65" i="1" l="1"/>
  <c r="J63" i="1"/>
  <c r="J38" i="1"/>
  <c r="J37" i="1"/>
  <c r="J36" i="1"/>
  <c r="J35" i="1"/>
  <c r="J34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2" i="1"/>
  <c r="J60" i="1"/>
  <c r="J59" i="1"/>
  <c r="J57" i="1"/>
  <c r="J56" i="1"/>
  <c r="J55" i="1"/>
  <c r="J54" i="1"/>
  <c r="J53" i="1"/>
  <c r="J52" i="1"/>
  <c r="J51" i="1"/>
  <c r="J50" i="1"/>
  <c r="J48" i="1"/>
  <c r="J45" i="1"/>
  <c r="J43" i="1"/>
  <c r="J42" i="1"/>
  <c r="J41" i="1"/>
  <c r="J32" i="1"/>
  <c r="J31" i="1"/>
  <c r="J30" i="1"/>
  <c r="J29" i="1"/>
  <c r="J28" i="1"/>
  <c r="J27" i="1"/>
  <c r="J26" i="1"/>
  <c r="J24" i="1"/>
  <c r="J23" i="1"/>
  <c r="J22" i="1"/>
  <c r="J21" i="1"/>
  <c r="J20" i="1"/>
  <c r="J18" i="1"/>
  <c r="J17" i="1"/>
  <c r="J16" i="1"/>
  <c r="J15" i="1"/>
  <c r="J13" i="1"/>
  <c r="J11" i="1"/>
</calcChain>
</file>

<file path=xl/sharedStrings.xml><?xml version="1.0" encoding="utf-8"?>
<sst xmlns="http://schemas.openxmlformats.org/spreadsheetml/2006/main" count="242" uniqueCount="160">
  <si>
    <t>País</t>
  </si>
  <si>
    <t>Localización</t>
  </si>
  <si>
    <t>Notas</t>
  </si>
  <si>
    <t>Egipto</t>
  </si>
  <si>
    <t>Jabal Hamzah ballistic missile test and launch facility</t>
  </si>
  <si>
    <t>China</t>
  </si>
  <si>
    <t>Jiuquan satellite Launch Center</t>
  </si>
  <si>
    <t>Taiyian Satellite Launch Center</t>
  </si>
  <si>
    <t>Xichang Satellite Launch Center</t>
  </si>
  <si>
    <t>Jingyu</t>
  </si>
  <si>
    <t>India</t>
  </si>
  <si>
    <t>Vikram Sarabhai Space Centre</t>
  </si>
  <si>
    <t>Balasore</t>
  </si>
  <si>
    <t>Indonesia</t>
  </si>
  <si>
    <t>Iran</t>
  </si>
  <si>
    <t>Lapan Space Center</t>
  </si>
  <si>
    <t>Qom Space Center</t>
  </si>
  <si>
    <t>Emamshahr Space Center</t>
  </si>
  <si>
    <t>Semnan</t>
  </si>
  <si>
    <t>Israel</t>
  </si>
  <si>
    <t>Palmachim Air Force Base</t>
  </si>
  <si>
    <t>Japón</t>
  </si>
  <si>
    <t>Uchinoura Space Center</t>
  </si>
  <si>
    <t>Tanegashima Space Center</t>
  </si>
  <si>
    <t>Ryori</t>
  </si>
  <si>
    <t>Niijima</t>
  </si>
  <si>
    <t>Obachi</t>
  </si>
  <si>
    <t>Kazakhstan</t>
  </si>
  <si>
    <t>Baikonur</t>
  </si>
  <si>
    <t>Sary Shagan</t>
  </si>
  <si>
    <t>Corea del Sur</t>
  </si>
  <si>
    <t>Maldivas</t>
  </si>
  <si>
    <t>Anhueng</t>
  </si>
  <si>
    <t>Naro Space Center</t>
  </si>
  <si>
    <t>Gan Island</t>
  </si>
  <si>
    <t>Pakistán</t>
  </si>
  <si>
    <t>Sonmiani Satellite Launch Center</t>
  </si>
  <si>
    <t>Tilla Satellite Launch Center</t>
  </si>
  <si>
    <t>Rusia</t>
  </si>
  <si>
    <t>Svobodny Cosmodrome</t>
  </si>
  <si>
    <t>Yasny Cosmodrome</t>
  </si>
  <si>
    <t>Taiwan</t>
  </si>
  <si>
    <t>Haiqian</t>
  </si>
  <si>
    <t>Francia</t>
  </si>
  <si>
    <t>Ile de Levant</t>
  </si>
  <si>
    <t>Italia</t>
  </si>
  <si>
    <t>Salto di Quirra</t>
  </si>
  <si>
    <t>Noruega</t>
  </si>
  <si>
    <t>Andoya Rocket Range</t>
  </si>
  <si>
    <t>SvalRak</t>
  </si>
  <si>
    <t>Kapustin Yar Cosmodrome</t>
  </si>
  <si>
    <t>Plesetsk Cosmodrome</t>
  </si>
  <si>
    <t>España</t>
  </si>
  <si>
    <t>El arenosillo</t>
  </si>
  <si>
    <t>Suecia</t>
  </si>
  <si>
    <t xml:space="preserve">Esrange </t>
  </si>
  <si>
    <t>Reino Unido</t>
  </si>
  <si>
    <t>South Uist</t>
  </si>
  <si>
    <t>Estados Unidos</t>
  </si>
  <si>
    <t>Wallops Flight Facility</t>
  </si>
  <si>
    <t>Nevada Test and Training Range</t>
  </si>
  <si>
    <t>Cape Canaveral Air Force</t>
  </si>
  <si>
    <t>Vanderberg Air Force Base</t>
  </si>
  <si>
    <t>Pacific Missile Range Facility</t>
  </si>
  <si>
    <t>Kodiak Launch Complex</t>
  </si>
  <si>
    <t>Mojave Air and Space Port</t>
  </si>
  <si>
    <t>Spaceport America</t>
  </si>
  <si>
    <t>Mid-Atlantic Regional Spaceport</t>
  </si>
  <si>
    <t>Argentina</t>
  </si>
  <si>
    <t>Punto Indio</t>
  </si>
  <si>
    <t>CELPA</t>
  </si>
  <si>
    <t>Serrezuela</t>
  </si>
  <si>
    <t>Brasil</t>
  </si>
  <si>
    <t>Natal/Barreira</t>
  </si>
  <si>
    <t>Alcantara Launch Center</t>
  </si>
  <si>
    <t>Guayana francesa</t>
  </si>
  <si>
    <t>Kourou</t>
  </si>
  <si>
    <t>Peru</t>
  </si>
  <si>
    <t>Chilca</t>
  </si>
  <si>
    <t xml:space="preserve">Peru </t>
  </si>
  <si>
    <t>Punta Loboso</t>
  </si>
  <si>
    <t>Australia</t>
  </si>
  <si>
    <t>Nueva Zelanda</t>
  </si>
  <si>
    <t>Womera Test Range</t>
  </si>
  <si>
    <t>Birdling's Flat</t>
  </si>
  <si>
    <t>Ocean Odyssey complex</t>
  </si>
  <si>
    <t>Russian Delta class submarines</t>
  </si>
  <si>
    <t>Barbados</t>
  </si>
  <si>
    <t>Barter Island</t>
  </si>
  <si>
    <t>Black Mesa</t>
  </si>
  <si>
    <t>Rhode Island</t>
  </si>
  <si>
    <t>Com Range</t>
  </si>
  <si>
    <t>Cape Perry</t>
  </si>
  <si>
    <t>Cold Lake</t>
  </si>
  <si>
    <t>Canada</t>
  </si>
  <si>
    <t>Datil</t>
  </si>
  <si>
    <t>Fort Wingate</t>
  </si>
  <si>
    <t>Fort Yukon</t>
  </si>
  <si>
    <t>Gillam</t>
  </si>
  <si>
    <t>Gilson Butte</t>
  </si>
  <si>
    <t>Grand Turk Island</t>
  </si>
  <si>
    <t>Holloman</t>
  </si>
  <si>
    <t>Kwajalein</t>
  </si>
  <si>
    <t>Primrose Lake</t>
  </si>
  <si>
    <t>Puerto Rico</t>
  </si>
  <si>
    <t>Ramey</t>
  </si>
  <si>
    <t>Red Lake</t>
  </si>
  <si>
    <t>Resolute Bay</t>
  </si>
  <si>
    <t>San Clemente</t>
  </si>
  <si>
    <t>San Nicolas Island</t>
  </si>
  <si>
    <t>México</t>
  </si>
  <si>
    <t>Santiago Ixcuintla</t>
  </si>
  <si>
    <t>Sheboygan</t>
  </si>
  <si>
    <t>Eareckson</t>
  </si>
  <si>
    <t>Egling Air Force Base</t>
  </si>
  <si>
    <t>Fort Bliss</t>
  </si>
  <si>
    <t>Fort Greely</t>
  </si>
  <si>
    <t>Fort Sherman</t>
  </si>
  <si>
    <t>Mercury</t>
  </si>
  <si>
    <t>NAOTS</t>
  </si>
  <si>
    <t>North Truro Air Force Station</t>
  </si>
  <si>
    <t>Pint Arguello</t>
  </si>
  <si>
    <t>Point Barrow</t>
  </si>
  <si>
    <t>Point Mugu</t>
  </si>
  <si>
    <t>Poker Flat Research Range</t>
  </si>
  <si>
    <t>Sierra de Juárez</t>
  </si>
  <si>
    <t>Greenland</t>
  </si>
  <si>
    <t>Sondre Stromfjord</t>
  </si>
  <si>
    <t>Tonopah Test Range</t>
  </si>
  <si>
    <t>Yuma</t>
  </si>
  <si>
    <t>Antártida</t>
  </si>
  <si>
    <t>Molodezhnaya Station, Enderby Land, Australian Antarctic Territory</t>
  </si>
  <si>
    <t>Longitud (°)</t>
  </si>
  <si>
    <t>Latitud (°)</t>
  </si>
  <si>
    <t>Azimuth mínimo</t>
  </si>
  <si>
    <t>Azimuth máximo</t>
  </si>
  <si>
    <t>inclinación (°)</t>
  </si>
  <si>
    <t>Sriharikota</t>
  </si>
  <si>
    <t>Leyenda</t>
  </si>
  <si>
    <t>no válida</t>
  </si>
  <si>
    <t>válida</t>
  </si>
  <si>
    <t>imin 142 grados</t>
  </si>
  <si>
    <t>imax 144 grados</t>
  </si>
  <si>
    <t>imin 51 grados</t>
  </si>
  <si>
    <t>imax 110 grados</t>
  </si>
  <si>
    <t>116SE</t>
  </si>
  <si>
    <t>244SW</t>
  </si>
  <si>
    <t>imin 2 grados</t>
  </si>
  <si>
    <t>imax 100 grados</t>
  </si>
  <si>
    <t>posible</t>
  </si>
  <si>
    <t>Azimut 1</t>
  </si>
  <si>
    <t>Azimuth 2</t>
  </si>
  <si>
    <t>Prueba de misiles. No abierto al público</t>
  </si>
  <si>
    <t>Satélites polares</t>
  </si>
  <si>
    <t>Órbitas geosíncronas</t>
  </si>
  <si>
    <t>No se usa para lanzar satélites</t>
  </si>
  <si>
    <t>Para cohetes sonda</t>
  </si>
  <si>
    <t>Pruebas militares</t>
  </si>
  <si>
    <t>No operativa</t>
  </si>
  <si>
    <t>Cohetes de sondeo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</si>
</sst>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1" xfId="1" applyFont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0" fillId="0" borderId="1" xfId="0" applyFont="1" applyFill="1" applyBorder="1"/>
    <xf numFmtId="0" fontId="0" fillId="0" borderId="2" xfId="1" applyFont="1" applyBorder="1"/>
    <xf numFmtId="0" fontId="0" fillId="2" borderId="1" xfId="1" applyFont="1" applyFill="1" applyBorder="1" applyAlignment="1">
      <alignment vertical="center" wrapText="1"/>
    </xf>
    <xf numFmtId="0" fontId="2" fillId="3" borderId="6" xfId="0" applyFont="1" applyFill="1" applyBorder="1"/>
    <xf numFmtId="0" fontId="0" fillId="4" borderId="0" xfId="0" applyFont="1" applyFill="1"/>
    <xf numFmtId="0" fontId="0" fillId="5" borderId="0" xfId="0" applyFont="1" applyFill="1"/>
    <xf numFmtId="0" fontId="0" fillId="5" borderId="1" xfId="0" applyFont="1" applyFill="1" applyBorder="1"/>
    <xf numFmtId="0" fontId="0" fillId="5" borderId="1" xfId="1" applyFont="1" applyFill="1" applyBorder="1"/>
    <xf numFmtId="0" fontId="0" fillId="5" borderId="2" xfId="1" applyFont="1" applyFill="1" applyBorder="1"/>
    <xf numFmtId="0" fontId="0" fillId="4" borderId="1" xfId="0" applyFont="1" applyFill="1" applyBorder="1"/>
    <xf numFmtId="0" fontId="0" fillId="4" borderId="1" xfId="1" applyFont="1" applyFill="1" applyBorder="1"/>
    <xf numFmtId="0" fontId="0" fillId="4" borderId="2" xfId="1" applyFont="1" applyFill="1" applyBorder="1"/>
    <xf numFmtId="0" fontId="3" fillId="4" borderId="0" xfId="0" applyFont="1" applyFill="1"/>
    <xf numFmtId="0" fontId="0" fillId="0" borderId="1" xfId="1" applyFont="1" applyFill="1" applyBorder="1"/>
    <xf numFmtId="0" fontId="0" fillId="0" borderId="2" xfId="1" applyFont="1" applyFill="1" applyBorder="1"/>
    <xf numFmtId="0" fontId="0" fillId="0" borderId="7" xfId="0" applyFont="1" applyFill="1" applyBorder="1"/>
    <xf numFmtId="0" fontId="0" fillId="6" borderId="0" xfId="0" applyFont="1" applyFill="1"/>
    <xf numFmtId="0" fontId="0" fillId="4" borderId="2" xfId="0" applyFont="1" applyFill="1" applyBorder="1"/>
    <xf numFmtId="0" fontId="0" fillId="5" borderId="7" xfId="1" applyFont="1" applyFill="1" applyBorder="1"/>
    <xf numFmtId="3" fontId="0" fillId="5" borderId="1" xfId="1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0</xdr:row>
      <xdr:rowOff>152400</xdr:rowOff>
    </xdr:from>
    <xdr:to>
      <xdr:col>3</xdr:col>
      <xdr:colOff>1438274</xdr:colOff>
      <xdr:row>2</xdr:row>
      <xdr:rowOff>66675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2781299" y="152400"/>
              <a:ext cx="1343025" cy="295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s-ES_tradnl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_tradnl" sz="1100" b="0" i="0">
                            <a:latin typeface="Cambria Math" panose="02040503050406030204" pitchFamily="18" charset="0"/>
                          </a:rPr>
                          <m:t>cos</m:t>
                        </m:r>
                      </m:fName>
                      <m:e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𝑠𝑒𝑛</m:t>
                        </m:r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𝐴𝑧𝑐𝑜𝑠</m:t>
                        </m:r>
                        <m:r>
                          <a:rPr lang="es-ES_tradnl" sz="1100" b="0" i="1">
                            <a:latin typeface="Cambria Math" panose="02040503050406030204" pitchFamily="18" charset="0"/>
                          </a:rPr>
                          <m:t>𝛟</m:t>
                        </m:r>
                      </m:e>
                    </m:func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2781299" y="152400"/>
              <a:ext cx="1343025" cy="295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es-ES_tradnl" sz="1100" b="0" i="0">
                  <a:latin typeface="Cambria Math" panose="02040503050406030204" pitchFamily="18" charset="0"/>
                </a:rPr>
                <a:t>cos⁡〖𝑖=𝑠𝑒𝑛 𝐴𝑧𝑐𝑜𝑠𝛟〗</a:t>
              </a:r>
              <a:endParaRPr lang="es-E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SUPARCO" TargetMode="External"/><Relationship Id="rId2" Type="http://schemas.openxmlformats.org/officeDocument/2006/relationships/hyperlink" Target="https://en.wikipedia.org/wiki/Iranian_Space_Agency" TargetMode="External"/><Relationship Id="rId1" Type="http://schemas.openxmlformats.org/officeDocument/2006/relationships/hyperlink" Target="https://en.wikipedia.org/wiki/SRB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n.wikipedia.org/wiki/SUPAR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05"/>
  <sheetViews>
    <sheetView tabSelected="1" topLeftCell="C85" workbookViewId="0">
      <selection activeCell="C86" sqref="C86:K86"/>
    </sheetView>
  </sheetViews>
  <sheetFormatPr baseColWidth="10" defaultRowHeight="15" x14ac:dyDescent="0.25"/>
  <cols>
    <col min="1" max="2" width="11.42578125" style="1"/>
    <col min="3" max="3" width="17.42578125" style="1" customWidth="1"/>
    <col min="4" max="4" width="33.28515625" style="1" customWidth="1"/>
    <col min="5" max="6" width="13.85546875" style="1" customWidth="1"/>
    <col min="7" max="9" width="14.140625" style="1" customWidth="1"/>
    <col min="10" max="10" width="16.7109375" style="1" customWidth="1"/>
    <col min="11" max="11" width="42.28515625" style="1" customWidth="1"/>
    <col min="12" max="12" width="20.85546875" style="1" customWidth="1"/>
    <col min="13" max="13" width="29.85546875" style="1" customWidth="1"/>
    <col min="14" max="16384" width="11.42578125" style="1"/>
  </cols>
  <sheetData>
    <row r="1" spans="3:14" x14ac:dyDescent="0.25">
      <c r="M1" s="1" t="s">
        <v>138</v>
      </c>
    </row>
    <row r="2" spans="3:14" x14ac:dyDescent="0.25">
      <c r="E2" s="1" t="s">
        <v>136</v>
      </c>
      <c r="F2" s="1">
        <v>95.3</v>
      </c>
      <c r="M2" s="11"/>
      <c r="N2" s="1" t="s">
        <v>139</v>
      </c>
    </row>
    <row r="3" spans="3:14" x14ac:dyDescent="0.25">
      <c r="M3" s="12"/>
      <c r="N3" s="1" t="s">
        <v>140</v>
      </c>
    </row>
    <row r="4" spans="3:14" x14ac:dyDescent="0.25">
      <c r="M4" s="23"/>
      <c r="N4" s="1" t="s">
        <v>149</v>
      </c>
    </row>
    <row r="5" spans="3:14" ht="15.75" thickBot="1" x14ac:dyDescent="0.3"/>
    <row r="6" spans="3:14" ht="15.75" thickBot="1" x14ac:dyDescent="0.3">
      <c r="C6" s="4" t="s">
        <v>0</v>
      </c>
      <c r="D6" s="5" t="s">
        <v>1</v>
      </c>
      <c r="E6" s="5" t="s">
        <v>132</v>
      </c>
      <c r="F6" s="10" t="s">
        <v>133</v>
      </c>
      <c r="G6" s="10" t="s">
        <v>134</v>
      </c>
      <c r="H6" s="10" t="s">
        <v>135</v>
      </c>
      <c r="I6" s="10" t="s">
        <v>150</v>
      </c>
      <c r="J6" s="10" t="s">
        <v>151</v>
      </c>
      <c r="K6" s="6" t="s">
        <v>2</v>
      </c>
    </row>
    <row r="7" spans="3:14" x14ac:dyDescent="0.25">
      <c r="C7" s="24" t="s">
        <v>3</v>
      </c>
      <c r="D7" s="24" t="s">
        <v>4</v>
      </c>
      <c r="E7" s="24">
        <v>30.605</v>
      </c>
      <c r="F7" s="18">
        <v>30.12575</v>
      </c>
      <c r="G7" s="18"/>
      <c r="H7" s="18"/>
      <c r="I7" s="18">
        <f>180-ASIN(COS((F2*PI()/180))/(COS(F7*PI()/180)))*180/PI()</f>
        <v>186.13064878867584</v>
      </c>
      <c r="J7" s="18">
        <f>ASIN(COS((F2*PI()/180))/(COS(F7*PI()/180)))*180/PI()</f>
        <v>-6.1306487886758321</v>
      </c>
      <c r="K7" s="18" t="s">
        <v>152</v>
      </c>
    </row>
    <row r="8" spans="3:14" x14ac:dyDescent="0.25">
      <c r="C8" s="13" t="s">
        <v>5</v>
      </c>
      <c r="D8" s="13" t="s">
        <v>6</v>
      </c>
      <c r="E8" s="14">
        <v>100.4633</v>
      </c>
      <c r="F8" s="14">
        <v>41.118029999999997</v>
      </c>
      <c r="G8" s="14">
        <v>350</v>
      </c>
      <c r="H8" s="14">
        <v>120</v>
      </c>
      <c r="I8" s="15">
        <f>180-ASIN(COS((F2*PI()/180))/(COS(F7*PI()/180)))*180/PI()</f>
        <v>186.13064878867584</v>
      </c>
      <c r="J8" s="15">
        <f>360+ASIN(COS((F2*PI()/180))/(COS(F8*PI()/180)))*180/PI()</f>
        <v>352.95712420945898</v>
      </c>
      <c r="K8" s="13"/>
    </row>
    <row r="9" spans="3:14" x14ac:dyDescent="0.25">
      <c r="C9" s="13" t="s">
        <v>5</v>
      </c>
      <c r="D9" s="13" t="s">
        <v>7</v>
      </c>
      <c r="E9" s="26">
        <v>112</v>
      </c>
      <c r="F9" s="14">
        <v>39.143210000000003</v>
      </c>
      <c r="G9" s="14">
        <v>90</v>
      </c>
      <c r="H9" s="14">
        <v>190</v>
      </c>
      <c r="I9" s="15">
        <f>180-ASIN(COS((F2*PI()/180))/(COS(F9*PI()/180)))*180/PI()</f>
        <v>186.84017385054304</v>
      </c>
      <c r="J9" s="15">
        <f>360+ASIN(COS((F2*PI()/180))/(COS(F9*PI()/180)))*180/PI()</f>
        <v>353.15982614945699</v>
      </c>
      <c r="K9" s="13" t="s">
        <v>153</v>
      </c>
    </row>
    <row r="10" spans="3:14" x14ac:dyDescent="0.25">
      <c r="C10" s="16" t="s">
        <v>5</v>
      </c>
      <c r="D10" s="16" t="s">
        <v>8</v>
      </c>
      <c r="E10" s="17">
        <v>102.02813999999999</v>
      </c>
      <c r="F10" s="17">
        <v>28.246459999999999</v>
      </c>
      <c r="G10" s="17">
        <v>94</v>
      </c>
      <c r="H10" s="17">
        <v>105</v>
      </c>
      <c r="I10" s="18">
        <f>180-ASIN(COS((F2*PI()/180))/(COS(F10*PI()/180)))*180/PI()</f>
        <v>186.01892523697117</v>
      </c>
      <c r="J10" s="18">
        <f>360+ASIN(COS((F2*PI()/180))/(COS(F10*PI()/180)))*180/PI()</f>
        <v>353.9810747630288</v>
      </c>
      <c r="K10" s="16" t="s">
        <v>154</v>
      </c>
    </row>
    <row r="11" spans="3:14" ht="15.75" x14ac:dyDescent="0.25">
      <c r="C11" s="16" t="s">
        <v>5</v>
      </c>
      <c r="D11" s="16" t="s">
        <v>9</v>
      </c>
      <c r="E11" s="17">
        <v>126.5</v>
      </c>
      <c r="F11" s="16">
        <v>42</v>
      </c>
      <c r="G11" s="16"/>
      <c r="H11" s="16"/>
      <c r="I11" s="18">
        <f>180-ASIN(COS((F2*PI()/180))/(COS(F11*PI()/180)))*180/PI()</f>
        <v>187.14015364259464</v>
      </c>
      <c r="J11" s="18">
        <f>ASIN(COS((F2*PI()/180))/(COS(F11*PI()/180)))*180/PI()</f>
        <v>-7.1401536425946297</v>
      </c>
      <c r="K11" s="19" t="s">
        <v>155</v>
      </c>
    </row>
    <row r="12" spans="3:14" x14ac:dyDescent="0.25">
      <c r="C12" s="16" t="s">
        <v>10</v>
      </c>
      <c r="D12" s="16" t="s">
        <v>11</v>
      </c>
      <c r="E12" s="17">
        <v>76.869</v>
      </c>
      <c r="F12" s="17">
        <v>8.5313999999999997</v>
      </c>
      <c r="G12" s="17">
        <f>(180/PI())*ASIN(COS(40*PI()/180)/COS(F12*PI()/180))</f>
        <v>50.770211857315843</v>
      </c>
      <c r="H12" s="17">
        <v>140</v>
      </c>
      <c r="I12" s="18">
        <f>180-ASIN(COS((F2*PI()/180))/(COS(F12*PI()/180)))*180/PI()</f>
        <v>185.35947483055401</v>
      </c>
      <c r="J12" s="18">
        <f>360+ASIN(COS((F2*PI()/180))/(COS(F12*PI()/180)))*180/PI()</f>
        <v>354.64052516944599</v>
      </c>
      <c r="K12" s="16"/>
    </row>
    <row r="13" spans="3:14" x14ac:dyDescent="0.25">
      <c r="C13" s="16" t="s">
        <v>10</v>
      </c>
      <c r="D13" s="16" t="s">
        <v>12</v>
      </c>
      <c r="E13" s="17">
        <v>87.869</v>
      </c>
      <c r="F13" s="17">
        <v>20.975819999999999</v>
      </c>
      <c r="G13" s="17"/>
      <c r="H13" s="17"/>
      <c r="I13" s="18">
        <f>180-ASIN(COS((F2*PI()/180))/(COS(F13*PI()/180)))*180/PI()</f>
        <v>185.67734399261283</v>
      </c>
      <c r="J13" s="18">
        <f>ASIN(COS((F2*PI()/180))/(COS(F13*PI()/180)))*180/PI()</f>
        <v>-5.6773439926128377</v>
      </c>
      <c r="K13" s="16" t="s">
        <v>155</v>
      </c>
    </row>
    <row r="14" spans="3:14" x14ac:dyDescent="0.25">
      <c r="C14" s="13" t="s">
        <v>10</v>
      </c>
      <c r="D14" s="13" t="s">
        <v>137</v>
      </c>
      <c r="E14" s="14">
        <v>80.235100000000003</v>
      </c>
      <c r="F14" s="14">
        <v>13.737399999999999</v>
      </c>
      <c r="G14" s="14">
        <v>100</v>
      </c>
      <c r="H14" s="14">
        <v>290</v>
      </c>
      <c r="I14" s="15">
        <f>180-ASIN(COS((F2*PI()/180))/(COS(F14*PI()/180)))*180/PI()</f>
        <v>185.45654147274269</v>
      </c>
      <c r="J14" s="15">
        <f>360+ASIN(COS((F2*PI()/180))/(COS(F14*PI()/180)))*180/PI()</f>
        <v>354.54345852725731</v>
      </c>
      <c r="K14" s="13"/>
    </row>
    <row r="15" spans="3:14" x14ac:dyDescent="0.25">
      <c r="C15" s="16" t="s">
        <v>13</v>
      </c>
      <c r="D15" s="16" t="s">
        <v>15</v>
      </c>
      <c r="E15" s="17">
        <v>106.86666700000001</v>
      </c>
      <c r="F15" s="17">
        <v>-6.266667</v>
      </c>
      <c r="G15" s="17"/>
      <c r="H15" s="17"/>
      <c r="I15" s="18">
        <f>180-ASIN(COS((F2*PI()/180))/(COS(F15*PI()/180)))*180/PI()</f>
        <v>185.33195186103447</v>
      </c>
      <c r="J15" s="18">
        <f>ASIN(COS((F2*PI()/180))/(COS(F15*PI()/180)))*180/PI()</f>
        <v>-5.3319518610344696</v>
      </c>
      <c r="K15" s="16" t="s">
        <v>156</v>
      </c>
    </row>
    <row r="16" spans="3:14" x14ac:dyDescent="0.25">
      <c r="C16" s="16" t="s">
        <v>14</v>
      </c>
      <c r="D16" s="16" t="s">
        <v>16</v>
      </c>
      <c r="E16" s="17">
        <v>50.9</v>
      </c>
      <c r="F16" s="17">
        <v>34.65</v>
      </c>
      <c r="G16" s="17"/>
      <c r="H16" s="17"/>
      <c r="I16" s="18">
        <f>180-ASIN(COS((F2*PI()/180))/(COS(F16*PI()/180)))*180/PI()</f>
        <v>186.44708045318339</v>
      </c>
      <c r="J16" s="18">
        <f>ASIN(COS((F2*PI()/180))/(COS(F16*PI()/180)))*180/PI()</f>
        <v>-6.4470804531833794</v>
      </c>
      <c r="K16" s="16" t="s">
        <v>157</v>
      </c>
    </row>
    <row r="17" spans="3:13" x14ac:dyDescent="0.25">
      <c r="C17" s="16" t="s">
        <v>14</v>
      </c>
      <c r="D17" s="16" t="s">
        <v>17</v>
      </c>
      <c r="E17" s="17">
        <v>55.02</v>
      </c>
      <c r="F17" s="17">
        <v>34.42</v>
      </c>
      <c r="G17" s="17"/>
      <c r="H17" s="17"/>
      <c r="I17" s="18">
        <f>180-ASIN(COS((F2*PI()/180))/(COS(F17*PI()/180)))*180/PI()</f>
        <v>186.42921958169697</v>
      </c>
      <c r="J17" s="18">
        <f>ASIN(COS((F2*PI()/180))/(COS(F17*PI()/180)))*180/PI()</f>
        <v>-6.4292195816969597</v>
      </c>
      <c r="K17" s="17" t="s">
        <v>157</v>
      </c>
    </row>
    <row r="18" spans="3:13" x14ac:dyDescent="0.25">
      <c r="C18" s="2" t="s">
        <v>14</v>
      </c>
      <c r="D18" s="2" t="s">
        <v>18</v>
      </c>
      <c r="E18" s="3">
        <v>53.920940999999999</v>
      </c>
      <c r="F18" s="3">
        <v>35.234631</v>
      </c>
      <c r="G18" s="3"/>
      <c r="H18" s="3"/>
      <c r="I18" s="21">
        <f>180-ASIN(COS((F2*PI()/180))/(COS(F18*PI()/180)))*180/PI()</f>
        <v>186.49340712084165</v>
      </c>
      <c r="J18" s="8">
        <f>ASIN(COS((F2*PI()/180))/(COS(F18*PI()/180)))*180/PI()</f>
        <v>-6.4934071208416437</v>
      </c>
      <c r="K18" s="2"/>
    </row>
    <row r="19" spans="3:13" x14ac:dyDescent="0.25">
      <c r="C19" s="16" t="s">
        <v>19</v>
      </c>
      <c r="D19" s="16" t="s">
        <v>20</v>
      </c>
      <c r="E19" s="17">
        <v>34.680199999999999</v>
      </c>
      <c r="F19" s="17">
        <v>31.884840000000001</v>
      </c>
      <c r="G19" s="17">
        <f>360+(180/PI())*ASIN(COS(142*PI()/180)/COS(F19*PI()/180))</f>
        <v>291.8684384118705</v>
      </c>
      <c r="H19" s="17">
        <f>360+(180/PI())*ASIN(COS(144*PI()/180)/COS(F19*PI()/180))</f>
        <v>287.67752676034468</v>
      </c>
      <c r="I19" s="18">
        <f>180-ASIN(COS((F2*PI()/180))/(COS(F19*PI()/180)))*180/PI()</f>
        <v>186.24528056758132</v>
      </c>
      <c r="J19" s="18">
        <f>360+ASIN(COS((F2*PI()/180))/(COS(F19*PI()/180)))*180/PI()</f>
        <v>353.75471943241871</v>
      </c>
      <c r="K19" s="16"/>
      <c r="L19" s="1" t="s">
        <v>141</v>
      </c>
      <c r="M19" s="1" t="s">
        <v>142</v>
      </c>
    </row>
    <row r="20" spans="3:13" x14ac:dyDescent="0.25">
      <c r="C20" s="13" t="s">
        <v>21</v>
      </c>
      <c r="D20" s="13" t="s">
        <v>22</v>
      </c>
      <c r="E20" s="14">
        <v>131.07914</v>
      </c>
      <c r="F20" s="14">
        <v>31.251860000000001</v>
      </c>
      <c r="G20" s="14">
        <v>20</v>
      </c>
      <c r="H20" s="14">
        <v>150</v>
      </c>
      <c r="I20" s="15">
        <f>180-ASIN(COS((F2*PI()/180))/(COS(F20*PI()/180)))*180/PI()</f>
        <v>186.20286347261228</v>
      </c>
      <c r="J20" s="15">
        <f>ASIN(COS((F2*PI()/180))/(COS(F20*PI()/180)))*180/PI()</f>
        <v>-6.2028634726122833</v>
      </c>
      <c r="K20" s="13"/>
    </row>
    <row r="21" spans="3:13" x14ac:dyDescent="0.25">
      <c r="C21" s="13" t="s">
        <v>21</v>
      </c>
      <c r="D21" s="13" t="s">
        <v>23</v>
      </c>
      <c r="E21" s="14">
        <v>130.96813</v>
      </c>
      <c r="F21" s="14">
        <v>30.39096</v>
      </c>
      <c r="G21" s="14">
        <v>-15</v>
      </c>
      <c r="H21" s="14">
        <v>90</v>
      </c>
      <c r="I21" s="15">
        <f>180-ASIN(COS((F2*PI()/180))/(COS(F21*PI()/180)))*180/PI()</f>
        <v>186.14728981362242</v>
      </c>
      <c r="J21" s="15">
        <f>ASIN(COS((F2*PI()/180))/(COS(F21*PI()/180)))*180/PI()</f>
        <v>-6.1472898136224128</v>
      </c>
      <c r="K21" s="13"/>
    </row>
    <row r="22" spans="3:13" x14ac:dyDescent="0.25">
      <c r="C22" s="16" t="s">
        <v>21</v>
      </c>
      <c r="D22" s="16" t="s">
        <v>24</v>
      </c>
      <c r="E22" s="17">
        <v>141.869</v>
      </c>
      <c r="F22" s="17">
        <v>39.03</v>
      </c>
      <c r="G22" s="17"/>
      <c r="H22" s="17"/>
      <c r="I22" s="18">
        <f>180-ASIN(COS((F2*PI()/180))/(COS(F22*PI()/180)))*180/PI()</f>
        <v>186.82915193162887</v>
      </c>
      <c r="J22" s="18">
        <f>ASIN(COS((F2*PI()/180))/(COS(F22*PI()/180)))*180/PI()</f>
        <v>-6.8291519316288847</v>
      </c>
      <c r="K22" s="16" t="s">
        <v>155</v>
      </c>
    </row>
    <row r="23" spans="3:13" x14ac:dyDescent="0.25">
      <c r="C23" s="16" t="s">
        <v>21</v>
      </c>
      <c r="D23" s="16" t="s">
        <v>25</v>
      </c>
      <c r="E23" s="17">
        <v>139.869</v>
      </c>
      <c r="F23" s="17">
        <v>34.33766</v>
      </c>
      <c r="G23" s="17"/>
      <c r="H23" s="17"/>
      <c r="I23" s="18">
        <f>180-ASIN(COS((F2*PI()/180))/(COS(F23*PI()/180)))*180/PI()</f>
        <v>186.42287469790887</v>
      </c>
      <c r="J23" s="18">
        <f>ASIN(COS((F2*PI()/180))/(COS(F23*PI()/180)))*180/PI()</f>
        <v>-6.4228746979088704</v>
      </c>
      <c r="K23" s="16" t="s">
        <v>158</v>
      </c>
    </row>
    <row r="24" spans="3:13" x14ac:dyDescent="0.25">
      <c r="C24" s="16" t="s">
        <v>21</v>
      </c>
      <c r="D24" s="16" t="s">
        <v>26</v>
      </c>
      <c r="E24" s="17">
        <v>141.869</v>
      </c>
      <c r="F24" s="17">
        <v>40.703420000000001</v>
      </c>
      <c r="G24" s="17"/>
      <c r="H24" s="17"/>
      <c r="I24" s="18">
        <f>180-ASIN(COS((F2*PI()/180))/(COS(F24*PI()/180)))*180/PI()</f>
        <v>186.99862917900668</v>
      </c>
      <c r="J24" s="18">
        <f>ASIN(COS((F2*PI()/180))/(COS(F24*PI()/180)))*180/PI()</f>
        <v>-6.9986291790066923</v>
      </c>
      <c r="K24" s="16" t="s">
        <v>158</v>
      </c>
    </row>
    <row r="25" spans="3:13" x14ac:dyDescent="0.25">
      <c r="C25" s="13" t="s">
        <v>27</v>
      </c>
      <c r="D25" s="13" t="s">
        <v>28</v>
      </c>
      <c r="E25" s="14">
        <v>63.869</v>
      </c>
      <c r="F25" s="14">
        <v>45.955150000000003</v>
      </c>
      <c r="G25" s="14">
        <v>340</v>
      </c>
      <c r="H25" s="14">
        <v>90</v>
      </c>
      <c r="I25" s="15">
        <f>180-ASIN(COS((F2*PI()/180))/(COS(F25*PI()/180)))*180/PI()</f>
        <v>187.63518266722568</v>
      </c>
      <c r="J25" s="15">
        <f>360+ASIN(COS((F2*PI()/180))/(COS(F25*PI()/180)))*180/PI()</f>
        <v>352.36481733277429</v>
      </c>
      <c r="K25" s="13"/>
    </row>
    <row r="26" spans="3:13" x14ac:dyDescent="0.25">
      <c r="C26" s="16" t="s">
        <v>27</v>
      </c>
      <c r="D26" s="16" t="s">
        <v>29</v>
      </c>
      <c r="E26" s="17">
        <v>72.87</v>
      </c>
      <c r="F26" s="17">
        <v>46.38</v>
      </c>
      <c r="G26" s="17"/>
      <c r="H26" s="17"/>
      <c r="I26" s="18">
        <f>180-ASIN(COS((F2*PI()/180))/(COS(F26*PI()/180)))*180/PI()</f>
        <v>187.69473950415411</v>
      </c>
      <c r="J26" s="18">
        <f>ASIN(COS((F2*PI()/180))/(COS(F26*PI()/180)))*180/PI()</f>
        <v>-7.694739504154124</v>
      </c>
      <c r="K26" s="16" t="s">
        <v>158</v>
      </c>
    </row>
    <row r="27" spans="3:13" x14ac:dyDescent="0.25">
      <c r="C27" s="2" t="s">
        <v>30</v>
      </c>
      <c r="D27" s="2" t="s">
        <v>32</v>
      </c>
      <c r="E27" s="3">
        <v>126.47158</v>
      </c>
      <c r="F27" s="3">
        <v>36.702109999999998</v>
      </c>
      <c r="G27" s="3"/>
      <c r="H27" s="3"/>
      <c r="I27" s="21">
        <f>180-ASIN(COS((F2*PI()/180))/(COS(F27*PI()/180)))*180/PI()</f>
        <v>186.61577732015192</v>
      </c>
      <c r="J27" s="8">
        <f>ASIN(COS((F2*PI()/180))/(COS(F27*PI()/180)))*180/PI()</f>
        <v>-6.6157773201519268</v>
      </c>
      <c r="K27" s="2"/>
    </row>
    <row r="28" spans="3:13" x14ac:dyDescent="0.25">
      <c r="C28" s="2" t="s">
        <v>30</v>
      </c>
      <c r="D28" s="2" t="s">
        <v>33</v>
      </c>
      <c r="E28" s="3">
        <v>127.52793</v>
      </c>
      <c r="F28" s="3">
        <v>34.425849999999997</v>
      </c>
      <c r="G28" s="3"/>
      <c r="H28" s="3"/>
      <c r="I28" s="21">
        <f>180-ASIN(COS((F2*PI()/180))/(COS(F28*PI()/180)))*180/PI()</f>
        <v>186.42967135143152</v>
      </c>
      <c r="J28" s="8">
        <f>ASIN(COS((F2*PI()/180))/(COS(F28*PI()/180)))*180/PI()</f>
        <v>-6.4296713514315336</v>
      </c>
      <c r="K28" s="2"/>
    </row>
    <row r="29" spans="3:13" x14ac:dyDescent="0.25">
      <c r="C29" s="16" t="s">
        <v>31</v>
      </c>
      <c r="D29" s="16" t="s">
        <v>34</v>
      </c>
      <c r="E29" s="17">
        <v>73.156720000000007</v>
      </c>
      <c r="F29" s="17">
        <v>-0.69328000000000001</v>
      </c>
      <c r="G29" s="17"/>
      <c r="H29" s="17"/>
      <c r="I29" s="18">
        <f>180-ASIN(COS((F2*PI()/180))/(COS(F29*PI()/180)))*180/PI()</f>
        <v>185.30038912198862</v>
      </c>
      <c r="J29" s="18">
        <f>ASIN(COS((F2*PI()/180))/(COS(F29*PI()/180)))*180/PI()</f>
        <v>-5.3003891219886103</v>
      </c>
      <c r="K29" s="16" t="s">
        <v>158</v>
      </c>
    </row>
    <row r="30" spans="3:13" x14ac:dyDescent="0.25">
      <c r="C30" s="16" t="s">
        <v>35</v>
      </c>
      <c r="D30" s="16" t="s">
        <v>36</v>
      </c>
      <c r="E30" s="17">
        <v>66.748109999999997</v>
      </c>
      <c r="F30" s="17">
        <v>25.192419999999998</v>
      </c>
      <c r="G30" s="17"/>
      <c r="H30" s="17"/>
      <c r="I30" s="18">
        <f>180-ASIN(COS((F2*PI()/180))/(COS(F30*PI()/180)))*180/PI()</f>
        <v>185.85896465343822</v>
      </c>
      <c r="J30" s="18">
        <f>ASIN(COS((F2*PI()/180))/(COS(F30*PI()/180)))*180/PI()</f>
        <v>-5.858964653438214</v>
      </c>
      <c r="K30" s="17" t="s">
        <v>157</v>
      </c>
    </row>
    <row r="31" spans="3:13" x14ac:dyDescent="0.25">
      <c r="C31" s="16" t="s">
        <v>35</v>
      </c>
      <c r="D31" s="16" t="s">
        <v>37</v>
      </c>
      <c r="E31" s="17">
        <v>73.296080000000003</v>
      </c>
      <c r="F31" s="17">
        <v>33.396099999999997</v>
      </c>
      <c r="G31" s="17"/>
      <c r="H31" s="17"/>
      <c r="I31" s="18">
        <f>180-ASIN(COS((F2*PI()/180))/(COS(F31*PI()/180)))*180/PI()</f>
        <v>186.35213234354657</v>
      </c>
      <c r="J31" s="18">
        <f>ASIN(COS((F2*PI()/180))/(COS(F31*PI()/180)))*180/PI()</f>
        <v>-6.3521323435465664</v>
      </c>
      <c r="K31" s="17" t="s">
        <v>157</v>
      </c>
    </row>
    <row r="32" spans="3:13" x14ac:dyDescent="0.25">
      <c r="C32" s="7" t="s">
        <v>38</v>
      </c>
      <c r="D32" s="7" t="s">
        <v>39</v>
      </c>
      <c r="E32" s="20">
        <v>128.2757</v>
      </c>
      <c r="F32" s="20">
        <v>51.834409999999998</v>
      </c>
      <c r="G32" s="20"/>
      <c r="H32" s="20"/>
      <c r="I32" s="21">
        <f>180-ASIN(COS((F2*PI()/180))/(COS(F32*PI()/180)))*180/PI()</f>
        <v>188.59693046519291</v>
      </c>
      <c r="J32" s="21">
        <f>ASIN(COS((F2*PI()/180))/(COS(F32*PI()/180)))*180/PI()</f>
        <v>-8.596930465192921</v>
      </c>
      <c r="K32" s="7"/>
    </row>
    <row r="33" spans="3:13" x14ac:dyDescent="0.25">
      <c r="C33" s="13" t="s">
        <v>38</v>
      </c>
      <c r="D33" s="13" t="s">
        <v>40</v>
      </c>
      <c r="E33" s="14">
        <v>59.850029999999997</v>
      </c>
      <c r="F33" s="14">
        <v>51.207059999999998</v>
      </c>
      <c r="G33" s="14">
        <f>(180/PI())*ASIN(COS(51*PI()/180)/COS(F19*PI()/180))</f>
        <v>47.829612882749771</v>
      </c>
      <c r="H33" s="14">
        <f>360+(180/PI())*ASIN(COS(110*PI()/180)/COS(F19*PI()/180))</f>
        <v>336.246807410234</v>
      </c>
      <c r="I33" s="15">
        <f>180-ASIN(COS((F2*PI()/180))/(COS(F33*PI()/180)))*180/PI()</f>
        <v>188.47844087538499</v>
      </c>
      <c r="J33" s="15">
        <f>360+ASIN(COS((F2*PI()/180))/(COS(F33*PI()/180)))*180/PI()</f>
        <v>351.52155912461501</v>
      </c>
      <c r="K33" s="13"/>
      <c r="L33" s="1" t="s">
        <v>143</v>
      </c>
      <c r="M33" s="1" t="s">
        <v>144</v>
      </c>
    </row>
    <row r="34" spans="3:13" x14ac:dyDescent="0.25">
      <c r="C34" s="2" t="s">
        <v>41</v>
      </c>
      <c r="D34" s="2" t="s">
        <v>42</v>
      </c>
      <c r="E34" s="3">
        <v>120.9</v>
      </c>
      <c r="F34" s="3">
        <v>22.1</v>
      </c>
      <c r="G34" s="3"/>
      <c r="H34" s="3"/>
      <c r="I34" s="21">
        <f>180-ASIN(COS((F2*PI()/180))/(COS(F34*PI()/180)))*180/PI()</f>
        <v>185.72162711153888</v>
      </c>
      <c r="J34" s="8">
        <f>ASIN(COS((F2*PI()/180))/(COS(F34*PI()/180)))*180/PI()</f>
        <v>-5.7216271115388873</v>
      </c>
      <c r="K34" s="2"/>
    </row>
    <row r="35" spans="3:13" x14ac:dyDescent="0.25">
      <c r="C35" s="16" t="s">
        <v>43</v>
      </c>
      <c r="D35" s="16" t="s">
        <v>44</v>
      </c>
      <c r="E35" s="17">
        <v>6.4788699999999997</v>
      </c>
      <c r="F35" s="17">
        <v>43.045070000000003</v>
      </c>
      <c r="G35" s="17"/>
      <c r="H35" s="17"/>
      <c r="I35" s="18">
        <f>180-ASIN(COS((F2*PI()/180))/(COS(F35*PI()/180)))*180/PI()</f>
        <v>187.26124119779564</v>
      </c>
      <c r="J35" s="18">
        <f>ASIN(COS((F2*PI()/180))/(COS(F35*PI()/180)))*180/PI()</f>
        <v>-7.2612411977956288</v>
      </c>
      <c r="K35" s="16" t="s">
        <v>158</v>
      </c>
    </row>
    <row r="36" spans="3:13" x14ac:dyDescent="0.25">
      <c r="C36" s="16" t="s">
        <v>45</v>
      </c>
      <c r="D36" s="16" t="s">
        <v>46</v>
      </c>
      <c r="E36" s="17">
        <v>9.6330299999999998</v>
      </c>
      <c r="F36" s="17">
        <v>39.52731</v>
      </c>
      <c r="G36" s="17"/>
      <c r="H36" s="17"/>
      <c r="I36" s="18">
        <f>180-ASIN(COS((F2*PI()/180))/(COS(F36*PI()/180)))*180/PI()</f>
        <v>186.87803827257827</v>
      </c>
      <c r="J36" s="18">
        <f>ASIN(COS((F2*PI()/180))/(COS(F36*PI()/180)))*180/PI()</f>
        <v>-6.8780382725782729</v>
      </c>
      <c r="K36" s="16" t="s">
        <v>158</v>
      </c>
    </row>
    <row r="37" spans="3:13" x14ac:dyDescent="0.25">
      <c r="C37" s="7" t="s">
        <v>47</v>
      </c>
      <c r="D37" s="7" t="s">
        <v>48</v>
      </c>
      <c r="E37" s="20">
        <v>16.020700000000001</v>
      </c>
      <c r="F37" s="20">
        <v>69.294300000000007</v>
      </c>
      <c r="G37" s="20"/>
      <c r="H37" s="20"/>
      <c r="I37" s="21">
        <f>180-ASIN(COS((F2*PI()/180))/(COS(F37*PI()/180)))*180/PI()</f>
        <v>195.14440893815186</v>
      </c>
      <c r="J37" s="21">
        <f>ASIN(COS((F2*PI()/180))/(COS(F37*PI()/180)))*180/PI()</f>
        <v>-15.144408938151862</v>
      </c>
      <c r="K37" s="7" t="s">
        <v>153</v>
      </c>
    </row>
    <row r="38" spans="3:13" x14ac:dyDescent="0.25">
      <c r="C38" s="7" t="s">
        <v>47</v>
      </c>
      <c r="D38" s="7" t="s">
        <v>49</v>
      </c>
      <c r="E38" s="20">
        <v>15.647</v>
      </c>
      <c r="F38" s="20">
        <v>78.223399999999998</v>
      </c>
      <c r="G38" s="20"/>
      <c r="H38" s="20"/>
      <c r="I38" s="21">
        <f>180-ASIN(COS((F2*PI()/180))/(COS(F38*PI()/180)))*180/PI()</f>
        <v>206.90955620296185</v>
      </c>
      <c r="J38" s="21">
        <f>ASIN(COS((F2*PI()/180))/(COS(F38*PI()/180)))*180/PI()</f>
        <v>-26.909556202961859</v>
      </c>
      <c r="K38" s="7" t="s">
        <v>153</v>
      </c>
    </row>
    <row r="39" spans="3:13" x14ac:dyDescent="0.25">
      <c r="C39" s="13" t="s">
        <v>38</v>
      </c>
      <c r="D39" s="13" t="s">
        <v>50</v>
      </c>
      <c r="E39" s="14">
        <v>46.254199999999997</v>
      </c>
      <c r="F39" s="14">
        <v>48.578069999999997</v>
      </c>
      <c r="G39" s="14">
        <v>350</v>
      </c>
      <c r="H39" s="14">
        <v>90</v>
      </c>
      <c r="I39" s="15">
        <f>180-ASIN(COS((F2*PI()/180))/(COS(F39*PI()/180)))*180/PI()</f>
        <v>188.02569573186375</v>
      </c>
      <c r="J39" s="15">
        <f>360+ASIN(COS((F2*PI()/180))/(COS(F39*PI()/180)))*180/PI()</f>
        <v>351.97430426813628</v>
      </c>
      <c r="K39" s="13"/>
    </row>
    <row r="40" spans="3:13" x14ac:dyDescent="0.25">
      <c r="C40" s="13" t="s">
        <v>38</v>
      </c>
      <c r="D40" s="13" t="s">
        <v>51</v>
      </c>
      <c r="E40" s="13">
        <v>40.6</v>
      </c>
      <c r="F40" s="13">
        <v>62.8</v>
      </c>
      <c r="G40" s="13">
        <v>330</v>
      </c>
      <c r="H40" s="13">
        <v>90</v>
      </c>
      <c r="I40" s="15">
        <f>180-ASIN(COS((F2*PI()/180))/(COS(F40*PI()/180)))*180/PI()</f>
        <v>191.6586486957768</v>
      </c>
      <c r="J40" s="15">
        <f>360+ASIN(COS((F2*PI()/180))/(COS(F40*PI()/180)))*180/PI()</f>
        <v>348.34135130422317</v>
      </c>
      <c r="K40" s="13"/>
    </row>
    <row r="41" spans="3:13" x14ac:dyDescent="0.25">
      <c r="C41" s="16" t="s">
        <v>52</v>
      </c>
      <c r="D41" s="16" t="s">
        <v>53</v>
      </c>
      <c r="E41" s="17">
        <v>-6.7386299999999997</v>
      </c>
      <c r="F41" s="17">
        <v>37.096870000000003</v>
      </c>
      <c r="G41" s="17"/>
      <c r="H41" s="17"/>
      <c r="I41" s="18">
        <f>180-ASIN(COS((F2*PI()/180))/(COS(F41*PI()/180)))*180/PI()</f>
        <v>186.65024385781041</v>
      </c>
      <c r="J41" s="18">
        <f>ASIN(COS((F2*PI()/180))/(COS(F41*PI()/180)))*180/PI()</f>
        <v>-6.6502438578104019</v>
      </c>
      <c r="K41" s="16" t="s">
        <v>159</v>
      </c>
    </row>
    <row r="42" spans="3:13" x14ac:dyDescent="0.25">
      <c r="C42" s="7" t="s">
        <v>54</v>
      </c>
      <c r="D42" s="7" t="s">
        <v>55</v>
      </c>
      <c r="E42" s="20">
        <v>21.104289999999999</v>
      </c>
      <c r="F42" s="20">
        <v>67.893420000000006</v>
      </c>
      <c r="G42" s="20"/>
      <c r="H42" s="20"/>
      <c r="I42" s="21">
        <f>180-ASIN(COS((F2*PI()/180))/(COS(F42*PI()/180)))*180/PI()</f>
        <v>194.20846430518139</v>
      </c>
      <c r="J42" s="21">
        <f>ASIN(COS((F2*PI()/180))/(COS(F42*PI()/180)))*180/PI()</f>
        <v>-14.208464305181403</v>
      </c>
      <c r="K42" s="7"/>
    </row>
    <row r="43" spans="3:13" x14ac:dyDescent="0.25">
      <c r="C43" s="2" t="s">
        <v>56</v>
      </c>
      <c r="D43" s="2" t="s">
        <v>57</v>
      </c>
      <c r="E43" s="3">
        <v>-7.33</v>
      </c>
      <c r="F43" s="3">
        <v>57.33</v>
      </c>
      <c r="G43" s="3"/>
      <c r="H43" s="3"/>
      <c r="I43" s="21">
        <f>180-ASIN(COS((F2*PI()/180))/(COS(F43*PI()/180)))*180/PI()</f>
        <v>189.85295260844129</v>
      </c>
      <c r="J43" s="8">
        <f>ASIN(COS((F2*PI()/180))/(COS(F43*PI()/180)))*180/PI()</f>
        <v>-9.8529526084412904</v>
      </c>
      <c r="K43" s="2"/>
    </row>
    <row r="44" spans="3:13" x14ac:dyDescent="0.25">
      <c r="C44" s="16" t="s">
        <v>58</v>
      </c>
      <c r="D44" s="16" t="s">
        <v>59</v>
      </c>
      <c r="E44" s="17">
        <v>-75.479380000000006</v>
      </c>
      <c r="F44" s="17">
        <v>37.846209999999999</v>
      </c>
      <c r="G44" s="17">
        <v>30</v>
      </c>
      <c r="H44" s="17">
        <v>125</v>
      </c>
      <c r="I44" s="18">
        <f>180-ASIN(COS((F2*PI()/180))/(COS(F44*PI()/180)))*180/PI()</f>
        <v>186.71755740679387</v>
      </c>
      <c r="J44" s="18">
        <f>360+ASIN(COS((F2*PI()/180))/(COS(F44*PI()/180)))*180/PI()</f>
        <v>353.2824425932061</v>
      </c>
      <c r="K44" s="16"/>
    </row>
    <row r="45" spans="3:13" x14ac:dyDescent="0.25">
      <c r="C45" s="2" t="s">
        <v>58</v>
      </c>
      <c r="D45" s="2" t="s">
        <v>60</v>
      </c>
      <c r="E45" s="3">
        <v>-116.11374000000001</v>
      </c>
      <c r="F45" s="3">
        <v>36.771500000000003</v>
      </c>
      <c r="G45" s="3"/>
      <c r="H45" s="3"/>
      <c r="I45" s="21">
        <f>180-ASIN(COS((F2*PI()/180))/(COS(F45*PI()/180)))*180/PI()</f>
        <v>186.62178695932184</v>
      </c>
      <c r="J45" s="8">
        <f>ASIN(COS((F2*PI()/180))/(COS(F45*PI()/180)))*180/PI()</f>
        <v>-6.6217869593218452</v>
      </c>
      <c r="K45" s="2"/>
    </row>
    <row r="46" spans="3:13" x14ac:dyDescent="0.25">
      <c r="C46" s="16" t="s">
        <v>58</v>
      </c>
      <c r="D46" s="16" t="s">
        <v>61</v>
      </c>
      <c r="E46" s="17">
        <v>-80.558520000000001</v>
      </c>
      <c r="F46" s="17">
        <v>28.466750000000001</v>
      </c>
      <c r="G46" s="17">
        <v>37</v>
      </c>
      <c r="H46" s="17">
        <v>112</v>
      </c>
      <c r="I46" s="18">
        <f>180-ASIN(COS((F2*PI()/180))/(COS(F46*PI()/180)))*180/PI()</f>
        <v>186.03147447449999</v>
      </c>
      <c r="J46" s="18">
        <f>360+ASIN(COS((F2*PI()/180))/(COS(F46*PI()/180)))*180/PI()</f>
        <v>353.96852552550001</v>
      </c>
      <c r="K46" s="16"/>
    </row>
    <row r="47" spans="3:13" x14ac:dyDescent="0.25">
      <c r="C47" s="13" t="s">
        <v>58</v>
      </c>
      <c r="D47" s="13" t="s">
        <v>62</v>
      </c>
      <c r="E47" s="14">
        <v>-120.60124</v>
      </c>
      <c r="F47" s="14">
        <v>34.772039999999997</v>
      </c>
      <c r="G47" s="14">
        <v>147</v>
      </c>
      <c r="H47" s="14">
        <v>201</v>
      </c>
      <c r="I47" s="15">
        <f>180-ASIN(COS((F2*PI()/180))/(COS(F47*PI()/180)))*180/PI()</f>
        <v>186.45664054136429</v>
      </c>
      <c r="J47" s="15">
        <f>360+ASIN(COS((F2*PI()/180))/(COS(F47*PI()/180)))*180/PI()</f>
        <v>353.54335945863573</v>
      </c>
      <c r="K47" s="13"/>
    </row>
    <row r="48" spans="3:13" x14ac:dyDescent="0.25">
      <c r="C48" s="2" t="s">
        <v>58</v>
      </c>
      <c r="D48" s="2" t="s">
        <v>63</v>
      </c>
      <c r="E48" s="3">
        <v>-159.785</v>
      </c>
      <c r="F48" s="3">
        <v>22.022780000000001</v>
      </c>
      <c r="G48" s="3"/>
      <c r="H48" s="3"/>
      <c r="I48" s="21">
        <f>180-ASIN(COS((F2*PI()/180))/(COS(F48*PI()/180)))*180/PI()</f>
        <v>185.71849236949956</v>
      </c>
      <c r="J48" s="8">
        <f>ASIN(COS((F2*PI()/180))/(COS(F48*PI()/180)))*180/PI()</f>
        <v>-5.7184923694995549</v>
      </c>
      <c r="K48" s="2"/>
    </row>
    <row r="49" spans="3:13" x14ac:dyDescent="0.25">
      <c r="C49" s="13" t="s">
        <v>58</v>
      </c>
      <c r="D49" s="13" t="s">
        <v>64</v>
      </c>
      <c r="E49" s="14">
        <v>-152.33931000000001</v>
      </c>
      <c r="F49" s="14">
        <v>57.43533</v>
      </c>
      <c r="G49" s="25">
        <v>110</v>
      </c>
      <c r="H49" s="25">
        <v>220</v>
      </c>
      <c r="I49" s="15">
        <f>180-ASIN(COS((F2*PI()/180))/(COS(F49*PI()/180)))*180/PI()</f>
        <v>189.88158131899968</v>
      </c>
      <c r="J49" s="15">
        <f>360+ASIN(COS((F2*PI()/180))/(COS(F49*PI()/180)))*180/PI()</f>
        <v>350.11841868100032</v>
      </c>
      <c r="K49" s="13" t="s">
        <v>153</v>
      </c>
      <c r="L49" s="3" t="s">
        <v>145</v>
      </c>
      <c r="M49" s="3" t="s">
        <v>146</v>
      </c>
    </row>
    <row r="50" spans="3:13" x14ac:dyDescent="0.25">
      <c r="C50" s="2" t="s">
        <v>58</v>
      </c>
      <c r="D50" s="2" t="s">
        <v>65</v>
      </c>
      <c r="E50" s="3">
        <v>-118.14879999999999</v>
      </c>
      <c r="F50" s="3">
        <v>35.059100000000001</v>
      </c>
      <c r="G50" s="3"/>
      <c r="H50" s="3"/>
      <c r="I50" s="21">
        <f>180-ASIN(COS((F2*PI()/180))/(COS(F50*PI()/180)))*180/PI()</f>
        <v>186.47935671499857</v>
      </c>
      <c r="J50" s="8">
        <f>ASIN(COS((F2*PI()/180))/(COS(F50*PI()/180)))*180/PI()</f>
        <v>-6.479356714998584</v>
      </c>
      <c r="K50" s="2"/>
    </row>
    <row r="51" spans="3:13" x14ac:dyDescent="0.25">
      <c r="C51" s="2" t="s">
        <v>58</v>
      </c>
      <c r="D51" s="2" t="s">
        <v>66</v>
      </c>
      <c r="E51" s="3">
        <v>-106.99945</v>
      </c>
      <c r="F51" s="3">
        <v>32.889429999999997</v>
      </c>
      <c r="G51" s="3"/>
      <c r="H51" s="3"/>
      <c r="I51" s="21">
        <f>180-ASIN(COS((F2*PI()/180))/(COS(F51*PI()/180)))*180/PI()</f>
        <v>186.31541039443061</v>
      </c>
      <c r="J51" s="8">
        <f>ASIN(COS((F2*PI()/180))/(COS(F51*PI()/180)))*180/PI()</f>
        <v>-6.3154103944306037</v>
      </c>
      <c r="K51" s="2"/>
    </row>
    <row r="52" spans="3:13" x14ac:dyDescent="0.25">
      <c r="C52" s="2" t="s">
        <v>58</v>
      </c>
      <c r="D52" s="2" t="s">
        <v>67</v>
      </c>
      <c r="E52" s="3">
        <v>-75.483283999999998</v>
      </c>
      <c r="F52" s="3">
        <v>37.833378000000003</v>
      </c>
      <c r="G52" s="3"/>
      <c r="H52" s="3"/>
      <c r="I52" s="21">
        <f>180-ASIN(COS((F2*PI()/180))/(COS(F52*PI()/180)))*180/PI()</f>
        <v>186.71638346598365</v>
      </c>
      <c r="J52" s="8">
        <f>ASIN(COS((F2*PI()/180))/(COS(F52*PI()/180)))*180/PI()</f>
        <v>-6.7163834659836477</v>
      </c>
      <c r="K52" s="2"/>
    </row>
    <row r="53" spans="3:13" x14ac:dyDescent="0.25">
      <c r="C53" s="2" t="s">
        <v>68</v>
      </c>
      <c r="D53" s="2" t="s">
        <v>69</v>
      </c>
      <c r="E53" s="3">
        <v>-57.2333</v>
      </c>
      <c r="F53" s="3">
        <v>-35.2667</v>
      </c>
      <c r="G53" s="3"/>
      <c r="H53" s="3"/>
      <c r="I53" s="21">
        <f>180-ASIN(COS((F2*PI()/180))/(COS(F53*PI()/180)))*180/PI()</f>
        <v>186.49598731095855</v>
      </c>
      <c r="J53" s="8">
        <f>ASIN(COS((F2*PI()/180))/(COS(F53*PI()/180)))*180/PI()</f>
        <v>-6.4959873109585526</v>
      </c>
      <c r="K53" s="3"/>
    </row>
    <row r="54" spans="3:13" x14ac:dyDescent="0.25">
      <c r="C54" s="2" t="s">
        <v>68</v>
      </c>
      <c r="D54" s="2" t="s">
        <v>70</v>
      </c>
      <c r="E54" s="3">
        <v>-66.340819999999994</v>
      </c>
      <c r="F54" s="3">
        <v>-30.127369999999999</v>
      </c>
      <c r="G54" s="3"/>
      <c r="H54" s="3"/>
      <c r="I54" s="21">
        <f>180-ASIN(COS((F2*PI()/180))/(COS(F54*PI()/180)))*180/PI()</f>
        <v>186.13074976423445</v>
      </c>
      <c r="J54" s="8">
        <f>ASIN(COS((F2*PI()/180))/(COS(F54*PI()/180)))*180/PI()</f>
        <v>-6.1307497642344604</v>
      </c>
      <c r="K54" s="9"/>
    </row>
    <row r="55" spans="3:13" x14ac:dyDescent="0.25">
      <c r="C55" s="16" t="s">
        <v>68</v>
      </c>
      <c r="D55" s="16" t="s">
        <v>71</v>
      </c>
      <c r="E55" s="17">
        <v>-65.383300000000006</v>
      </c>
      <c r="F55" s="17">
        <v>-30.633299999999998</v>
      </c>
      <c r="G55" s="17"/>
      <c r="H55" s="17"/>
      <c r="I55" s="18">
        <f>180-ASIN(COS((F2*PI()/180))/(COS(F55*PI()/180)))*180/PI()</f>
        <v>186.16269136016197</v>
      </c>
      <c r="J55" s="18">
        <f>ASIN(COS((F2*PI()/180))/(COS(F55*PI()/180)))*180/PI()</f>
        <v>-6.1626913601619586</v>
      </c>
      <c r="K55" s="16" t="s">
        <v>157</v>
      </c>
    </row>
    <row r="56" spans="3:13" x14ac:dyDescent="0.25">
      <c r="C56" s="16" t="s">
        <v>72</v>
      </c>
      <c r="D56" s="16" t="s">
        <v>73</v>
      </c>
      <c r="E56" s="17">
        <v>-35.383000000000003</v>
      </c>
      <c r="F56" s="17">
        <v>-5.8659999999999997</v>
      </c>
      <c r="G56" s="17"/>
      <c r="H56" s="17"/>
      <c r="I56" s="18">
        <f>180-ASIN(COS((F2*PI()/180))/(COS(F56*PI()/180)))*180/PI()</f>
        <v>185.32797927661395</v>
      </c>
      <c r="J56" s="18">
        <f>ASIN(COS((F2*PI()/180))/(COS(F56*PI()/180)))*180/PI()</f>
        <v>-5.3279792766139407</v>
      </c>
      <c r="K56" s="16" t="s">
        <v>158</v>
      </c>
    </row>
    <row r="57" spans="3:13" x14ac:dyDescent="0.25">
      <c r="C57" s="16" t="s">
        <v>72</v>
      </c>
      <c r="D57" s="16" t="s">
        <v>74</v>
      </c>
      <c r="E57" s="17">
        <v>-44.367600000000003</v>
      </c>
      <c r="F57" s="17">
        <v>-2.3159999999999998</v>
      </c>
      <c r="G57" s="17"/>
      <c r="H57" s="17"/>
      <c r="I57" s="18">
        <f>180-ASIN(COS((F2*PI()/180))/(COS(F57*PI()/180)))*180/PI()</f>
        <v>185.3043452643295</v>
      </c>
      <c r="J57" s="18">
        <f>ASIN(COS((F2*PI()/180))/(COS(F57*PI()/180)))*180/PI()</f>
        <v>-5.3043452643295073</v>
      </c>
      <c r="K57" s="16"/>
    </row>
    <row r="58" spans="3:13" x14ac:dyDescent="0.25">
      <c r="C58" s="13" t="s">
        <v>75</v>
      </c>
      <c r="D58" s="13" t="s">
        <v>76</v>
      </c>
      <c r="E58" s="14">
        <v>-52.769500000000001</v>
      </c>
      <c r="F58" s="14">
        <v>5.2373900000000004</v>
      </c>
      <c r="G58" s="14">
        <v>340</v>
      </c>
      <c r="H58" s="14">
        <v>100</v>
      </c>
      <c r="I58" s="15">
        <f>180-ASIN(COS((F2*PI()/180))/(COS(F58*PI()/180)))*180/PI()</f>
        <v>185.32228404386404</v>
      </c>
      <c r="J58" s="15">
        <f>360+ASIN(COS((F2*PI()/180))/(COS(F58*PI()/180)))*180/PI()</f>
        <v>354.67771595613596</v>
      </c>
      <c r="K58" s="13"/>
    </row>
    <row r="59" spans="3:13" x14ac:dyDescent="0.25">
      <c r="C59" s="16" t="s">
        <v>77</v>
      </c>
      <c r="D59" s="16" t="s">
        <v>78</v>
      </c>
      <c r="E59" s="17">
        <v>-76.798490000000001</v>
      </c>
      <c r="F59" s="17">
        <v>-12.504770000000001</v>
      </c>
      <c r="G59" s="17"/>
      <c r="H59" s="17"/>
      <c r="I59" s="18">
        <f>180-ASIN(COS((F2*PI()/180))/(COS(F59*PI()/180)))*180/PI()</f>
        <v>185.42916383367225</v>
      </c>
      <c r="J59" s="18">
        <f>ASIN(COS((F2*PI()/180))/(COS(F59*PI()/180)))*180/PI()</f>
        <v>-5.4291638336722432</v>
      </c>
      <c r="K59" s="16" t="s">
        <v>158</v>
      </c>
      <c r="L59" s="1" t="s">
        <v>147</v>
      </c>
      <c r="M59" s="1" t="s">
        <v>148</v>
      </c>
    </row>
    <row r="60" spans="3:13" x14ac:dyDescent="0.25">
      <c r="C60" s="16" t="s">
        <v>79</v>
      </c>
      <c r="D60" s="16" t="s">
        <v>80</v>
      </c>
      <c r="E60" s="17">
        <v>-76.8</v>
      </c>
      <c r="F60" s="17">
        <v>-12.5</v>
      </c>
      <c r="G60" s="17"/>
      <c r="H60" s="17"/>
      <c r="I60" s="18">
        <f>180-ASIN(COS((F2*PI()/180))/(COS(F60*PI()/180)))*180/PI()</f>
        <v>185.42906331008385</v>
      </c>
      <c r="J60" s="18">
        <f>ASIN(COS((F2*PI()/180))/(COS(F60*PI()/180)))*180/PI()</f>
        <v>-5.4290633100838592</v>
      </c>
      <c r="K60" s="16" t="s">
        <v>158</v>
      </c>
    </row>
    <row r="61" spans="3:13" x14ac:dyDescent="0.25">
      <c r="C61" s="13" t="s">
        <v>81</v>
      </c>
      <c r="D61" s="13" t="s">
        <v>83</v>
      </c>
      <c r="E61" s="14">
        <v>136.50366</v>
      </c>
      <c r="F61" s="14">
        <v>-30.958749999999998</v>
      </c>
      <c r="G61" s="14">
        <v>350</v>
      </c>
      <c r="H61" s="14">
        <v>15</v>
      </c>
      <c r="I61" s="15">
        <f>180-ASIN(COS((F2*PI()/180))/(COS(F61*PI()/180)))*180/PI()</f>
        <v>186.18367215082617</v>
      </c>
      <c r="J61" s="15">
        <f>360+ASIN(COS((F2*PI()/180))/(COS(F61*PI()/180)))*180/PI()</f>
        <v>353.81632784917383</v>
      </c>
      <c r="K61" s="13"/>
    </row>
    <row r="62" spans="3:13" x14ac:dyDescent="0.25">
      <c r="C62" s="2" t="s">
        <v>82</v>
      </c>
      <c r="D62" s="2" t="s">
        <v>84</v>
      </c>
      <c r="E62" s="3">
        <v>172.68299999999999</v>
      </c>
      <c r="F62" s="3">
        <v>-43.817</v>
      </c>
      <c r="G62" s="3"/>
      <c r="H62" s="3"/>
      <c r="I62" s="21">
        <f>180-ASIN(COS((F2*PI()/180))/(COS(F62*PI()/180)))*180/PI()</f>
        <v>187.35496146117791</v>
      </c>
      <c r="J62" s="8">
        <f>ASIN(COS((F2*PI()/180))/(COS(F62*PI()/180)))*180/PI()</f>
        <v>-7.3549614611779104</v>
      </c>
      <c r="K62" s="2"/>
    </row>
    <row r="63" spans="3:13" x14ac:dyDescent="0.25">
      <c r="C63" s="2"/>
      <c r="D63" s="2" t="s">
        <v>85</v>
      </c>
      <c r="E63" s="2"/>
      <c r="F63" s="2"/>
      <c r="G63" s="2"/>
      <c r="H63" s="2"/>
      <c r="I63" s="21">
        <f>180-ASIN(COS((F2*PI()/180))/(COS(F63*PI()/180)))*180/PI()</f>
        <v>185.29999999999998</v>
      </c>
      <c r="J63" s="8">
        <f>0</f>
        <v>0</v>
      </c>
      <c r="K63" s="2"/>
    </row>
    <row r="64" spans="3:13" x14ac:dyDescent="0.25">
      <c r="C64" s="2"/>
      <c r="D64" s="2" t="s">
        <v>86</v>
      </c>
      <c r="E64" s="2"/>
      <c r="F64" s="2"/>
      <c r="G64" s="2"/>
      <c r="H64" s="2"/>
      <c r="I64" s="21">
        <f>180-ASIN(COS((F2*PI()/180))/(COS(F64*PI()/180)))*180/PI()</f>
        <v>185.29999999999998</v>
      </c>
      <c r="J64" s="8">
        <v>0</v>
      </c>
      <c r="K64" s="2"/>
    </row>
    <row r="65" spans="3:11" x14ac:dyDescent="0.25">
      <c r="C65" s="2" t="s">
        <v>87</v>
      </c>
      <c r="D65" s="2"/>
      <c r="E65" s="3">
        <v>-59.4758</v>
      </c>
      <c r="F65" s="3">
        <v>13.077</v>
      </c>
      <c r="G65" s="3"/>
      <c r="H65" s="3"/>
      <c r="I65" s="21">
        <f>180-ASIN(COS((F2*PI()/180))/(COS(F65*PI()/180)))*180/PI()</f>
        <v>185.44152507146123</v>
      </c>
      <c r="J65" s="8">
        <f>ASIN(COS((F2*PI()/180))/(COS(F65*PI()/180)))*180/PI()</f>
        <v>-5.4415250714612311</v>
      </c>
      <c r="K65" s="2"/>
    </row>
    <row r="66" spans="3:11" x14ac:dyDescent="0.25">
      <c r="C66" s="2" t="s">
        <v>58</v>
      </c>
      <c r="D66" s="2" t="s">
        <v>88</v>
      </c>
      <c r="E66" s="3">
        <v>-143.63454999999999</v>
      </c>
      <c r="F66" s="3">
        <v>70.108760000000004</v>
      </c>
      <c r="G66" s="3"/>
      <c r="H66" s="3"/>
      <c r="I66" s="21">
        <f>180-ASIN(COS((F2*PI()/180))/(COS(F66*PI()/180)))*180/PI()</f>
        <v>195.75294527472064</v>
      </c>
      <c r="J66" s="8">
        <f>ASIN(COS((F2*PI()/180))/(COS(F66*PI()/180)))*180/PI()</f>
        <v>-15.752945274720636</v>
      </c>
      <c r="K66" s="2"/>
    </row>
    <row r="67" spans="3:11" x14ac:dyDescent="0.25">
      <c r="C67" s="2" t="s">
        <v>58</v>
      </c>
      <c r="D67" s="2" t="s">
        <v>89</v>
      </c>
      <c r="E67" s="3">
        <v>-109.29</v>
      </c>
      <c r="F67" s="3">
        <v>37.369999999999997</v>
      </c>
      <c r="G67" s="3"/>
      <c r="H67" s="3"/>
      <c r="I67" s="21">
        <f>180-ASIN(COS((F2*PI()/180))/(COS(F67*PI()/180)))*180/PI()</f>
        <v>186.67448936497848</v>
      </c>
      <c r="J67" s="8">
        <f>ASIN(COS((F2*PI()/180))/(COS(F67*PI()/180)))*180/PI()</f>
        <v>-6.6744893649784931</v>
      </c>
      <c r="K67" s="2"/>
    </row>
    <row r="68" spans="3:11" x14ac:dyDescent="0.25">
      <c r="C68" s="2" t="s">
        <v>58</v>
      </c>
      <c r="D68" s="2" t="s">
        <v>90</v>
      </c>
      <c r="E68" s="3">
        <v>-71.668400000000005</v>
      </c>
      <c r="F68" s="3">
        <v>41.360019999999999</v>
      </c>
      <c r="G68" s="3"/>
      <c r="H68" s="3"/>
      <c r="I68" s="21">
        <f>180-ASIN(COS((F2*PI()/180))/(COS(F68*PI()/180)))*180/PI()</f>
        <v>187.06913355313881</v>
      </c>
      <c r="J68" s="8">
        <f>ASIN(COS((F2*PI()/180))/(COS(F68*PI()/180)))*180/PI()</f>
        <v>-7.0691335531388093</v>
      </c>
      <c r="K68" s="2"/>
    </row>
    <row r="69" spans="3:11" x14ac:dyDescent="0.25">
      <c r="C69" s="2" t="s">
        <v>58</v>
      </c>
      <c r="D69" s="2" t="s">
        <v>91</v>
      </c>
      <c r="E69" s="3">
        <v>-104.9</v>
      </c>
      <c r="F69" s="3">
        <v>31.33</v>
      </c>
      <c r="G69" s="3"/>
      <c r="H69" s="3"/>
      <c r="I69" s="21">
        <f>180-ASIN(COS((F2*PI()/180))/(COS(F69*PI()/180)))*180/PI()</f>
        <v>186.20802742309547</v>
      </c>
      <c r="J69" s="8">
        <f>ASIN(COS((F2*PI()/180))/(COS(F69*PI()/180)))*180/PI()</f>
        <v>-6.2080274230954657</v>
      </c>
      <c r="K69" s="2"/>
    </row>
    <row r="70" spans="3:11" x14ac:dyDescent="0.25">
      <c r="C70" s="16" t="s">
        <v>94</v>
      </c>
      <c r="D70" s="16" t="s">
        <v>92</v>
      </c>
      <c r="E70" s="17">
        <v>-124.717</v>
      </c>
      <c r="F70" s="16">
        <v>70.17</v>
      </c>
      <c r="G70" s="16"/>
      <c r="H70" s="16"/>
      <c r="I70" s="18">
        <f>180-ASIN(COS((F2*PI()/180))/(COS(F70*PI()/180)))*180/PI()</f>
        <v>195.80084575554014</v>
      </c>
      <c r="J70" s="18">
        <f>ASIN(COS((F2*PI()/180))/(COS(F70*PI()/180)))*180/PI()</f>
        <v>-15.800845755540127</v>
      </c>
      <c r="K70" s="16" t="s">
        <v>158</v>
      </c>
    </row>
    <row r="71" spans="3:11" x14ac:dyDescent="0.25">
      <c r="C71" s="2" t="s">
        <v>94</v>
      </c>
      <c r="D71" s="2" t="s">
        <v>93</v>
      </c>
      <c r="E71" s="3">
        <v>-110.28292999999999</v>
      </c>
      <c r="F71" s="2">
        <v>54.404719999999998</v>
      </c>
      <c r="G71" s="2"/>
      <c r="H71" s="2"/>
      <c r="I71" s="21">
        <f>180-ASIN(COS((F2*PI()/180))/(COS(F71*PI()/180)))*180/PI()</f>
        <v>189.13127839785616</v>
      </c>
      <c r="J71" s="8">
        <f>ASIN(COS((F2*PI()/180))/(COS(F71*PI()/180)))*180/PI()</f>
        <v>-9.1312783978561693</v>
      </c>
      <c r="K71" s="2"/>
    </row>
    <row r="72" spans="3:11" x14ac:dyDescent="0.25">
      <c r="C72" s="2" t="s">
        <v>58</v>
      </c>
      <c r="D72" s="2" t="s">
        <v>95</v>
      </c>
      <c r="E72" s="3">
        <v>-107.50776999999999</v>
      </c>
      <c r="F72" s="2">
        <v>34.08079</v>
      </c>
      <c r="G72" s="2"/>
      <c r="H72" s="2"/>
      <c r="I72" s="21">
        <f>180-ASIN(COS((F2*PI()/180))/(COS(F72*PI()/180)))*180/PI()</f>
        <v>186.40324656026368</v>
      </c>
      <c r="J72" s="8">
        <f>ASIN(COS((F2*PI()/180))/(COS(F72*PI()/180)))*180/PI()</f>
        <v>-6.403246560263689</v>
      </c>
      <c r="K72" s="2"/>
    </row>
    <row r="73" spans="3:11" x14ac:dyDescent="0.25">
      <c r="C73" s="2" t="s">
        <v>58</v>
      </c>
      <c r="D73" s="2" t="s">
        <v>96</v>
      </c>
      <c r="E73" s="3">
        <v>-108.5994</v>
      </c>
      <c r="F73" s="2">
        <v>35.448680000000003</v>
      </c>
      <c r="G73" s="2"/>
      <c r="H73" s="2"/>
      <c r="I73" s="21">
        <f>180-ASIN(COS((F2*PI()/180))/(COS(F73*PI()/180)))*180/PI()</f>
        <v>186.51070682096235</v>
      </c>
      <c r="J73" s="8">
        <f>ASIN(COS((F2*PI()/180))/(COS(F73*PI()/180)))*180/PI()</f>
        <v>-6.5107068209623682</v>
      </c>
      <c r="K73" s="2"/>
    </row>
    <row r="74" spans="3:11" x14ac:dyDescent="0.25">
      <c r="C74" s="2" t="s">
        <v>58</v>
      </c>
      <c r="D74" s="2" t="s">
        <v>97</v>
      </c>
      <c r="E74" s="3">
        <v>-145.19720000000001</v>
      </c>
      <c r="F74" s="2">
        <v>66.562299999999993</v>
      </c>
      <c r="G74" s="2"/>
      <c r="H74" s="2"/>
      <c r="I74" s="21">
        <f>180-ASIN(COS((F2*PI()/180))/(COS(F74*PI()/180)))*180/PI()</f>
        <v>193.42850276243936</v>
      </c>
      <c r="J74" s="8">
        <f>ASIN(COS((F2*PI()/180))/(COS(F74*PI()/180)))*180/PI()</f>
        <v>-13.42850276243937</v>
      </c>
      <c r="K74" s="2"/>
    </row>
    <row r="75" spans="3:11" x14ac:dyDescent="0.25">
      <c r="C75" s="2" t="s">
        <v>94</v>
      </c>
      <c r="D75" s="2" t="s">
        <v>98</v>
      </c>
      <c r="E75" s="3">
        <v>-96.089250000000007</v>
      </c>
      <c r="F75" s="2">
        <v>56.089680000000001</v>
      </c>
      <c r="G75" s="2"/>
      <c r="H75" s="2"/>
      <c r="I75" s="21">
        <f>180-ASIN(COS((F2*PI()/180))/(COS(F75*PI()/180)))*180/PI()</f>
        <v>189.53034628153799</v>
      </c>
      <c r="J75" s="8">
        <f>ASIN(COS((F2*PI()/180))/(COS(F75*PI()/180)))*180/PI()</f>
        <v>-9.5303462815379785</v>
      </c>
      <c r="K75" s="2"/>
    </row>
    <row r="76" spans="3:11" x14ac:dyDescent="0.25">
      <c r="C76" s="2" t="s">
        <v>58</v>
      </c>
      <c r="D76" s="2" t="s">
        <v>99</v>
      </c>
      <c r="E76" s="3">
        <v>-110.59802000000001</v>
      </c>
      <c r="F76" s="2">
        <v>38.60783</v>
      </c>
      <c r="G76" s="2"/>
      <c r="H76" s="2"/>
      <c r="I76" s="21">
        <f>180-ASIN(COS((F2*PI()/180))/(COS(F76*PI()/180)))*180/PI()</f>
        <v>186.7885960424112</v>
      </c>
      <c r="J76" s="8">
        <f>ASIN(COS((F2*PI()/180))/(COS(F76*PI()/180)))*180/PI()</f>
        <v>-6.7885960424111866</v>
      </c>
      <c r="K76" s="2"/>
    </row>
    <row r="77" spans="3:11" x14ac:dyDescent="0.25">
      <c r="C77" s="2"/>
      <c r="D77" s="2" t="s">
        <v>100</v>
      </c>
      <c r="E77" s="3">
        <v>-71.138889000000006</v>
      </c>
      <c r="F77" s="2">
        <v>21.472221999999999</v>
      </c>
      <c r="G77" s="2"/>
      <c r="H77" s="2"/>
      <c r="I77" s="21">
        <f>180-ASIN(COS((F2*PI()/180))/(COS(F77*PI()/180)))*180/PI()</f>
        <v>185.69654185603034</v>
      </c>
      <c r="J77" s="8">
        <f>ASIN(COS((F2*PI()/180))/(COS(F77*PI()/180)))*180/PI()</f>
        <v>-5.6965418560303496</v>
      </c>
      <c r="K77" s="2"/>
    </row>
    <row r="78" spans="3:11" x14ac:dyDescent="0.25">
      <c r="C78" s="2" t="s">
        <v>58</v>
      </c>
      <c r="D78" s="2" t="s">
        <v>101</v>
      </c>
      <c r="E78" s="3">
        <v>-106.09836</v>
      </c>
      <c r="F78" s="2">
        <v>32.902749999999997</v>
      </c>
      <c r="G78" s="2"/>
      <c r="H78" s="2"/>
      <c r="I78" s="21">
        <f>180-ASIN(COS((F2*PI()/180))/(COS(F78*PI()/180)))*180/PI()</f>
        <v>186.31636400638919</v>
      </c>
      <c r="J78" s="8">
        <f>ASIN(COS((F2*PI()/180))/(COS(F78*PI()/180)))*180/PI()</f>
        <v>-6.3163640063891879</v>
      </c>
      <c r="K78" s="2"/>
    </row>
    <row r="79" spans="3:11" x14ac:dyDescent="0.25">
      <c r="C79" s="2" t="s">
        <v>58</v>
      </c>
      <c r="D79" s="2" t="s">
        <v>102</v>
      </c>
      <c r="E79" s="3">
        <v>167.65457000000001</v>
      </c>
      <c r="F79" s="2">
        <v>8.9994800000000001</v>
      </c>
      <c r="G79" s="2"/>
      <c r="H79" s="2"/>
      <c r="I79" s="21">
        <f>180-ASIN(COS((F2*PI()/180))/(COS(F79*PI()/180)))*180/PI()</f>
        <v>185.36625007982755</v>
      </c>
      <c r="J79" s="8">
        <f>ASIN(COS((F2*PI()/180))/(COS(F79*PI()/180)))*180/PI()</f>
        <v>-5.3662500798275641</v>
      </c>
      <c r="K79" s="2"/>
    </row>
    <row r="80" spans="3:11" x14ac:dyDescent="0.25">
      <c r="C80" s="16" t="s">
        <v>94</v>
      </c>
      <c r="D80" s="16" t="s">
        <v>103</v>
      </c>
      <c r="E80" s="17">
        <v>-110.05</v>
      </c>
      <c r="F80" s="16">
        <v>54.75</v>
      </c>
      <c r="G80" s="16"/>
      <c r="H80" s="16"/>
      <c r="I80" s="18">
        <f>180-ASIN(COS((F2*PI()/180))/(COS(F80*PI()/180)))*180/PI()</f>
        <v>189.20964753256763</v>
      </c>
      <c r="J80" s="18">
        <f>ASIN(COS((F2*PI()/180))/(COS(F80*PI()/180)))*180/PI()</f>
        <v>-9.2096475325676366</v>
      </c>
      <c r="K80" s="16" t="s">
        <v>158</v>
      </c>
    </row>
    <row r="81" spans="3:11" x14ac:dyDescent="0.25">
      <c r="C81" s="2" t="s">
        <v>104</v>
      </c>
      <c r="D81" s="2" t="s">
        <v>105</v>
      </c>
      <c r="E81" s="3">
        <v>-67.126230000000007</v>
      </c>
      <c r="F81" s="2">
        <v>18.496009999999998</v>
      </c>
      <c r="G81" s="2"/>
      <c r="H81" s="2"/>
      <c r="I81" s="21">
        <f>180-ASIN(COS((F2*PI()/180))/(COS(F81*PI()/180)))*180/PI()</f>
        <v>185.58957434997797</v>
      </c>
      <c r="J81" s="8">
        <f>ASIN(COS((F2*PI()/180))/(COS(F81*PI()/180)))*180/PI()</f>
        <v>-5.5895743499779567</v>
      </c>
      <c r="K81" s="2"/>
    </row>
    <row r="82" spans="3:11" x14ac:dyDescent="0.25">
      <c r="C82" s="2" t="s">
        <v>94</v>
      </c>
      <c r="D82" s="2" t="s">
        <v>106</v>
      </c>
      <c r="E82" s="3">
        <v>-93.47</v>
      </c>
      <c r="F82" s="2">
        <v>50.88</v>
      </c>
      <c r="G82" s="2"/>
      <c r="H82" s="2"/>
      <c r="I82" s="21">
        <f>180-ASIN(COS((F2*PI()/180))/(COS(F82*PI()/180)))*180/PI()</f>
        <v>188.41835816697716</v>
      </c>
      <c r="J82" s="8">
        <f>ASIN(COS((F2*PI()/180))/(COS(F82*PI()/180)))*180/PI()</f>
        <v>-8.4183581669771623</v>
      </c>
      <c r="K82" s="2"/>
    </row>
    <row r="83" spans="3:11" x14ac:dyDescent="0.25">
      <c r="C83" s="2" t="s">
        <v>94</v>
      </c>
      <c r="D83" s="2" t="s">
        <v>107</v>
      </c>
      <c r="E83" s="3">
        <v>-94.896240000000006</v>
      </c>
      <c r="F83" s="2">
        <v>74.686959999999999</v>
      </c>
      <c r="G83" s="2"/>
      <c r="H83" s="2"/>
      <c r="I83" s="21">
        <f>180-ASIN(COS((F2*PI()/180))/(COS(F83*PI()/180)))*180/PI()</f>
        <v>200.47300015841847</v>
      </c>
      <c r="J83" s="8">
        <f>ASIN(COS((F2*PI()/180))/(COS(F83*PI()/180)))*180/PI()</f>
        <v>-20.473000158418465</v>
      </c>
      <c r="K83" s="2"/>
    </row>
    <row r="84" spans="3:11" x14ac:dyDescent="0.25">
      <c r="C84" s="2" t="s">
        <v>58</v>
      </c>
      <c r="D84" s="2" t="s">
        <v>108</v>
      </c>
      <c r="E84" s="3">
        <v>-118.48698</v>
      </c>
      <c r="F84" s="2">
        <v>32.91771</v>
      </c>
      <c r="G84" s="2"/>
      <c r="H84" s="2"/>
      <c r="I84" s="21">
        <f>180-ASIN(COS((F2*PI()/180))/(COS(F84*PI()/180)))*180/PI()</f>
        <v>186.31743578294882</v>
      </c>
      <c r="J84" s="8">
        <f>ASIN(COS((F2*PI()/180))/(COS(F84*PI()/180)))*180/PI()</f>
        <v>-6.3174357829488095</v>
      </c>
      <c r="K84" s="2"/>
    </row>
    <row r="85" spans="3:11" x14ac:dyDescent="0.25">
      <c r="C85" s="2" t="s">
        <v>58</v>
      </c>
      <c r="D85" s="2" t="s">
        <v>109</v>
      </c>
      <c r="E85" s="3">
        <v>-119.52208</v>
      </c>
      <c r="F85" s="2">
        <v>33.279809999999998</v>
      </c>
      <c r="G85" s="2"/>
      <c r="H85" s="2"/>
      <c r="I85" s="21">
        <f>180-ASIN(COS((F2*PI()/180))/(COS(F85*PI()/180)))*180/PI()</f>
        <v>186.34362211084718</v>
      </c>
      <c r="J85" s="8">
        <f>ASIN(COS((F2*PI()/180))/(COS(F85*PI()/180)))*180/PI()</f>
        <v>-6.3436221108471855</v>
      </c>
      <c r="K85" s="2"/>
    </row>
    <row r="86" spans="3:11" x14ac:dyDescent="0.25">
      <c r="C86" s="16" t="s">
        <v>110</v>
      </c>
      <c r="D86" s="16" t="s">
        <v>111</v>
      </c>
      <c r="E86" s="17">
        <v>-105.37</v>
      </c>
      <c r="F86" s="16">
        <v>21.83</v>
      </c>
      <c r="G86" s="16"/>
      <c r="H86" s="16"/>
      <c r="I86" s="18">
        <f>180-ASIN(COS((F2*PI()/180))/(COS(F86*PI()/180)))*180/PI()</f>
        <v>185.71072684549034</v>
      </c>
      <c r="J86" s="18">
        <f>ASIN(COS((F2*PI()/180))/(COS(F86*PI()/180)))*180/PI()</f>
        <v>-5.7107268454903526</v>
      </c>
      <c r="K86" s="16" t="s">
        <v>158</v>
      </c>
    </row>
    <row r="87" spans="3:11" x14ac:dyDescent="0.25">
      <c r="C87" s="2" t="s">
        <v>58</v>
      </c>
      <c r="D87" s="2" t="s">
        <v>112</v>
      </c>
      <c r="E87" s="3">
        <v>-87.713999999999999</v>
      </c>
      <c r="F87" s="2">
        <v>43.750999999999998</v>
      </c>
      <c r="G87" s="2"/>
      <c r="H87" s="2"/>
      <c r="I87" s="21">
        <f>180-ASIN(COS((F2*PI()/180))/(COS(F87*PI()/180)))*180/PI()</f>
        <v>187.34680103157689</v>
      </c>
      <c r="J87" s="8">
        <f>ASIN(COS((F2*PI()/180))/(COS(F87*PI()/180)))*180/PI()</f>
        <v>-7.3468010315769012</v>
      </c>
      <c r="K87" s="2"/>
    </row>
    <row r="88" spans="3:11" x14ac:dyDescent="0.25">
      <c r="C88" s="2" t="s">
        <v>58</v>
      </c>
      <c r="D88" s="2" t="s">
        <v>113</v>
      </c>
      <c r="E88" s="3">
        <v>174.07195999999999</v>
      </c>
      <c r="F88" s="2">
        <v>52.723010000000002</v>
      </c>
      <c r="G88" s="2"/>
      <c r="H88" s="2"/>
      <c r="I88" s="21">
        <f>180-ASIN(COS((F2*PI()/180))/(COS(F88*PI()/180)))*180/PI()</f>
        <v>188.77241526885248</v>
      </c>
      <c r="J88" s="8">
        <f>ASIN(COS((F2*PI()/180))/(COS(F88*PI()/180)))*180/PI()</f>
        <v>-8.7724152688524946</v>
      </c>
      <c r="K88" s="2"/>
    </row>
    <row r="89" spans="3:11" x14ac:dyDescent="0.25">
      <c r="C89" s="2" t="s">
        <v>58</v>
      </c>
      <c r="D89" s="2" t="s">
        <v>114</v>
      </c>
      <c r="E89" s="3">
        <v>-86.773449999999997</v>
      </c>
      <c r="F89" s="2">
        <v>30.390440000000002</v>
      </c>
      <c r="G89" s="2"/>
      <c r="H89" s="2"/>
      <c r="I89" s="21">
        <f>180-ASIN(COS((F2*PI()/180))/(COS(F89*PI()/180)))*180/PI()</f>
        <v>186.14725696734718</v>
      </c>
      <c r="J89" s="8">
        <f>ASIN(COS((F2*PI()/180))/(COS(F89*PI()/180)))*180/PI()</f>
        <v>-6.1472569673471762</v>
      </c>
      <c r="K89" s="2"/>
    </row>
    <row r="90" spans="3:11" x14ac:dyDescent="0.25">
      <c r="C90" s="2" t="s">
        <v>58</v>
      </c>
      <c r="D90" s="2" t="s">
        <v>115</v>
      </c>
      <c r="E90" s="3">
        <v>-106.15255999999999</v>
      </c>
      <c r="F90" s="2">
        <v>32.073709999999998</v>
      </c>
      <c r="G90" s="2"/>
      <c r="H90" s="2"/>
      <c r="I90" s="21">
        <f>180-ASIN(COS((F2*PI()/180))/(COS(F90*PI()/180)))*180/PI()</f>
        <v>186.25819899258224</v>
      </c>
      <c r="J90" s="8">
        <f>ASIN(COS((F2*PI()/180))/(COS(F90*PI()/180)))*180/PI()</f>
        <v>-6.2581989925822263</v>
      </c>
      <c r="K90" s="2"/>
    </row>
    <row r="91" spans="3:11" x14ac:dyDescent="0.25">
      <c r="C91" s="2" t="s">
        <v>58</v>
      </c>
      <c r="D91" s="2" t="s">
        <v>116</v>
      </c>
      <c r="E91" s="3">
        <v>-145.73692</v>
      </c>
      <c r="F91" s="2">
        <v>63.934139999999999</v>
      </c>
      <c r="G91" s="2"/>
      <c r="H91" s="2"/>
      <c r="I91" s="21">
        <f>180-ASIN(COS((F2*PI()/180))/(COS(F91*PI()/180)))*180/PI()</f>
        <v>192.13512229670479</v>
      </c>
      <c r="J91" s="8">
        <f>ASIN(COS((F2*PI()/180))/(COS(F91*PI()/180)))*180/PI()</f>
        <v>-12.135122296704798</v>
      </c>
      <c r="K91" s="2"/>
    </row>
    <row r="92" spans="3:11" x14ac:dyDescent="0.25">
      <c r="C92" s="2" t="s">
        <v>58</v>
      </c>
      <c r="D92" s="2" t="s">
        <v>117</v>
      </c>
      <c r="E92" s="3">
        <v>-79.950090000000003</v>
      </c>
      <c r="F92" s="2">
        <v>9.3626199999999997</v>
      </c>
      <c r="G92" s="2"/>
      <c r="H92" s="2"/>
      <c r="I92" s="21">
        <f>180-ASIN(COS((F2*PI()/180))/(COS(F92*PI()/180)))*180/PI()</f>
        <v>185.37176615270781</v>
      </c>
      <c r="J92" s="8">
        <f>ASIN(COS((F2*PI()/180))/(COS(F92*PI()/180)))*180/PI()</f>
        <v>-5.3717661527077931</v>
      </c>
      <c r="K92" s="2"/>
    </row>
    <row r="93" spans="3:11" x14ac:dyDescent="0.25">
      <c r="C93" s="2" t="s">
        <v>58</v>
      </c>
      <c r="D93" s="2" t="s">
        <v>118</v>
      </c>
      <c r="E93" s="3">
        <v>-115.96832000000001</v>
      </c>
      <c r="F93" s="2">
        <v>36.674210000000002</v>
      </c>
      <c r="G93" s="2"/>
      <c r="H93" s="2"/>
      <c r="I93" s="21">
        <f>180-ASIN(COS((F2*PI()/180))/(COS(F93*PI()/180)))*180/PI()</f>
        <v>186.61336681843281</v>
      </c>
      <c r="J93" s="8">
        <f>ASIN(COS((F2*PI()/180))/(COS(F93*PI()/180)))*180/PI()</f>
        <v>-6.6133668184328114</v>
      </c>
      <c r="K93" s="2"/>
    </row>
    <row r="94" spans="3:11" x14ac:dyDescent="0.25">
      <c r="C94" s="2" t="s">
        <v>58</v>
      </c>
      <c r="D94" s="2" t="s">
        <v>119</v>
      </c>
      <c r="E94" s="3">
        <v>-75.337649999999996</v>
      </c>
      <c r="F94" s="2">
        <v>37.959060000000001</v>
      </c>
      <c r="G94" s="2"/>
      <c r="H94" s="2"/>
      <c r="I94" s="21">
        <f>180-ASIN(COS((F2*PI()/180))/(COS(F94*PI()/180)))*180/PI()</f>
        <v>186.72791389502277</v>
      </c>
      <c r="J94" s="8">
        <f>ASIN(COS((F2*PI()/180))/(COS(F94*PI()/180)))*180/PI()</f>
        <v>-6.7279138950227795</v>
      </c>
      <c r="K94" s="2"/>
    </row>
    <row r="95" spans="3:11" x14ac:dyDescent="0.25">
      <c r="C95" s="2" t="s">
        <v>58</v>
      </c>
      <c r="D95" s="2" t="s">
        <v>120</v>
      </c>
      <c r="E95" s="3">
        <v>-70.02</v>
      </c>
      <c r="F95" s="2">
        <v>42</v>
      </c>
      <c r="G95" s="2"/>
      <c r="H95" s="2"/>
      <c r="I95" s="21">
        <f>180-ASIN(COS((F2*PI()/180))/(COS(F95*PI()/180)))*180/PI()</f>
        <v>187.14015364259464</v>
      </c>
      <c r="J95" s="8">
        <f>ASIN(COS((F2*PI()/180))/(COS(F95*PI()/180)))*180/PI()</f>
        <v>-7.1401536425946297</v>
      </c>
      <c r="K95" s="2"/>
    </row>
    <row r="96" spans="3:11" x14ac:dyDescent="0.25">
      <c r="C96" s="2" t="s">
        <v>58</v>
      </c>
      <c r="D96" s="2" t="s">
        <v>121</v>
      </c>
      <c r="E96" s="3">
        <v>-120.6</v>
      </c>
      <c r="F96" s="2">
        <v>34.619999999999997</v>
      </c>
      <c r="G96" s="2"/>
      <c r="H96" s="2"/>
      <c r="I96" s="21">
        <f>180-ASIN(COS((F2*PI()/180))/(COS(F96*PI()/180)))*180/PI()</f>
        <v>186.4447392179444</v>
      </c>
      <c r="J96" s="8">
        <f>ASIN(COS((F2*PI()/180))/(COS(F96*PI()/180)))*180/PI()</f>
        <v>-6.4447392179443943</v>
      </c>
      <c r="K96" s="2"/>
    </row>
    <row r="97" spans="3:11" x14ac:dyDescent="0.25">
      <c r="C97" s="2" t="s">
        <v>58</v>
      </c>
      <c r="D97" s="2" t="s">
        <v>122</v>
      </c>
      <c r="E97" s="3">
        <v>-156.77592999999999</v>
      </c>
      <c r="F97" s="2">
        <v>71.285589999999999</v>
      </c>
      <c r="G97" s="2"/>
      <c r="H97" s="2"/>
      <c r="I97" s="21">
        <f>180-ASIN(COS((F2*PI()/180))/(COS(F97*PI()/180)))*180/PI()</f>
        <v>196.73181232803236</v>
      </c>
      <c r="J97" s="8">
        <f>ASIN(COS((F2*PI()/180))/(COS(F97*PI()/180)))*180/PI()</f>
        <v>-16.731812328032358</v>
      </c>
      <c r="K97" s="2"/>
    </row>
    <row r="98" spans="3:11" x14ac:dyDescent="0.25">
      <c r="C98" s="2" t="s">
        <v>58</v>
      </c>
      <c r="D98" s="2" t="s">
        <v>123</v>
      </c>
      <c r="E98" s="3">
        <v>-119.12125</v>
      </c>
      <c r="F98" s="2">
        <v>34.099429999999998</v>
      </c>
      <c r="G98" s="2"/>
      <c r="H98" s="2"/>
      <c r="I98" s="21">
        <f>180-ASIN(COS((F2*PI()/180))/(COS(F98*PI()/180)))*180/PI()</f>
        <v>186.4046625011492</v>
      </c>
      <c r="J98" s="8">
        <f>ASIN(COS((F2*PI()/180))/(COS(F98*PI()/180)))*180/PI()</f>
        <v>-6.4046625011492129</v>
      </c>
      <c r="K98" s="2"/>
    </row>
    <row r="99" spans="3:11" x14ac:dyDescent="0.25">
      <c r="C99" s="2" t="s">
        <v>58</v>
      </c>
      <c r="D99" s="2" t="s">
        <v>124</v>
      </c>
      <c r="E99" s="3">
        <v>-147.47893999999999</v>
      </c>
      <c r="F99" s="2">
        <v>65.125990000000002</v>
      </c>
      <c r="G99" s="2"/>
      <c r="H99" s="2"/>
      <c r="I99" s="21">
        <f>180-ASIN(COS((F2*PI()/180))/(COS(F99*PI()/180)))*180/PI()</f>
        <v>192.68574760517899</v>
      </c>
      <c r="J99" s="8">
        <f>ASIN(COS((F2*PI()/180))/(COS(F99*PI()/180)))*180/PI()</f>
        <v>-12.685747605178982</v>
      </c>
      <c r="K99" s="2"/>
    </row>
    <row r="100" spans="3:11" x14ac:dyDescent="0.25">
      <c r="C100" s="2" t="s">
        <v>110</v>
      </c>
      <c r="D100" s="2" t="s">
        <v>125</v>
      </c>
      <c r="E100" s="3">
        <v>-115.83</v>
      </c>
      <c r="F100" s="2">
        <v>32.25</v>
      </c>
      <c r="G100" s="2"/>
      <c r="H100" s="2"/>
      <c r="I100" s="21">
        <f>180-ASIN(COS((F2*PI()/180))/(COS(F100*PI()/180)))*180/PI()</f>
        <v>186.27036722551745</v>
      </c>
      <c r="J100" s="8">
        <f>ASIN(COS((F2*PI()/180))/(COS(F100*PI()/180)))*180/PI()</f>
        <v>-6.2703672255174405</v>
      </c>
      <c r="K100" s="2"/>
    </row>
    <row r="101" spans="3:11" x14ac:dyDescent="0.25">
      <c r="C101" s="2" t="s">
        <v>126</v>
      </c>
      <c r="D101" s="2" t="s">
        <v>127</v>
      </c>
      <c r="E101" s="3">
        <v>-50.600529999999999</v>
      </c>
      <c r="F101" s="2">
        <v>67.02364</v>
      </c>
      <c r="G101" s="2"/>
      <c r="H101" s="2"/>
      <c r="I101" s="21">
        <f>180-ASIN(COS((F2*PI()/180))/(COS(F101*PI()/180)))*180/PI()</f>
        <v>193.68799101756241</v>
      </c>
      <c r="J101" s="8">
        <f>ASIN(COS((F2*PI()/180))/(COS(F101*PI()/180)))*180/PI()</f>
        <v>-13.6879910175624</v>
      </c>
      <c r="K101" s="2"/>
    </row>
    <row r="102" spans="3:11" x14ac:dyDescent="0.25">
      <c r="C102" s="2" t="s">
        <v>58</v>
      </c>
      <c r="D102" s="2" t="s">
        <v>128</v>
      </c>
      <c r="E102" s="3">
        <v>-116.77946</v>
      </c>
      <c r="F102" s="2">
        <v>37.796480000000003</v>
      </c>
      <c r="G102" s="2"/>
      <c r="H102" s="2"/>
      <c r="I102" s="21">
        <f>180-ASIN(COS((F2*PI()/180))/(COS(F102*PI()/180)))*180/PI()</f>
        <v>186.71301201160779</v>
      </c>
      <c r="J102" s="8">
        <f>ASIN(COS((F2*PI()/180))/(COS(F102*PI()/180)))*180/PI()</f>
        <v>-6.7130120116078009</v>
      </c>
      <c r="K102" s="2"/>
    </row>
    <row r="103" spans="3:11" x14ac:dyDescent="0.25">
      <c r="C103" s="2" t="s">
        <v>58</v>
      </c>
      <c r="D103" s="2" t="s">
        <v>129</v>
      </c>
      <c r="E103" s="3">
        <v>-114.39700000000001</v>
      </c>
      <c r="F103" s="2">
        <v>32.86</v>
      </c>
      <c r="G103" s="2"/>
      <c r="H103" s="2"/>
      <c r="I103" s="21">
        <f>180-ASIN(COS((F2*PI()/180))/(COS(F103*PI()/180)))*180/PI()</f>
        <v>186.31330566451493</v>
      </c>
      <c r="J103" s="8">
        <f>ASIN(COS((F2*PI()/180))/(COS(F103*PI()/180)))*180/PI()</f>
        <v>-6.3133056645149406</v>
      </c>
      <c r="K103" s="2"/>
    </row>
    <row r="104" spans="3:11" x14ac:dyDescent="0.25">
      <c r="C104" s="7" t="s">
        <v>130</v>
      </c>
      <c r="D104" s="2" t="s">
        <v>131</v>
      </c>
      <c r="E104" s="3">
        <v>45.85</v>
      </c>
      <c r="F104" s="2">
        <v>-67.66</v>
      </c>
      <c r="G104" s="2"/>
      <c r="H104" s="2"/>
      <c r="I104" s="21">
        <f>180-ASIN(COS((F2*PI()/180))/(COS(F104*PI()/180)))*180/PI()</f>
        <v>194.06457277404431</v>
      </c>
      <c r="J104" s="8">
        <f>ASIN(COS((F2*PI()/180))/(COS(F104*PI()/180)))*180/PI()</f>
        <v>-14.064572774044299</v>
      </c>
      <c r="K104" s="2"/>
    </row>
    <row r="105" spans="3:11" x14ac:dyDescent="0.25">
      <c r="C105" s="22"/>
      <c r="D105" s="22"/>
    </row>
  </sheetData>
  <hyperlinks>
    <hyperlink ref="K7" r:id="rId1" tooltip="SRBM" display="https://en.wikipedia.org/wiki/SRBM"/>
    <hyperlink ref="K17" r:id="rId2" tooltip="Iranian Space Agency" display="https://en.wikipedia.org/wiki/Iranian_Space_Agency"/>
    <hyperlink ref="K30" r:id="rId3" tooltip="SUPARCO" display="https://en.wikipedia.org/wiki/SUPARCO"/>
    <hyperlink ref="K31" r:id="rId4" tooltip="SUPARCO" display="https://en.wikipedia.org/wiki/SUPARCO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2016-03-16T10:43:23Z</dcterms:created>
  <dcterms:modified xsi:type="dcterms:W3CDTF">2016-06-12T15:50:28Z</dcterms:modified>
</cp:coreProperties>
</file>