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2"/>
  </bookViews>
  <sheets>
    <sheet name="criterios" sheetId="1" r:id="rId1"/>
    <sheet name="pesos franja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<sst xmlns="http://schemas.openxmlformats.org/spreadsheetml/2006/main" count="56" uniqueCount="11">
  <si>
    <t>viajeros</t>
  </si>
  <si>
    <t>tiempos</t>
  </si>
  <si>
    <t>transbordos</t>
  </si>
  <si>
    <t>F1</t>
  </si>
  <si>
    <t>F2</t>
  </si>
  <si>
    <t>F3</t>
  </si>
  <si>
    <t>F4</t>
  </si>
  <si>
    <t>F5</t>
  </si>
  <si>
    <t>F6</t>
  </si>
  <si>
    <t>F7</t>
  </si>
  <si>
    <t>suma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</si>
</sst>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5" sqref="C15"/>
    </sheetView>
  </sheetViews>
  <sheetFormatPr defaultColWidth="11.421875" defaultRowHeight="12.75"/>
  <cols>
    <col min="1" max="16384" width="11.421875" style="1" customWidth="1"/>
  </cols>
  <sheetData>
    <row r="1" spans="2:4" ht="13.5" thickBot="1">
      <c r="B1" s="9" t="s">
        <v>0</v>
      </c>
      <c r="C1" s="9" t="s">
        <v>1</v>
      </c>
      <c r="D1" s="9" t="s">
        <v>2</v>
      </c>
    </row>
    <row r="2" spans="1:4" ht="12.75">
      <c r="A2" s="6" t="s">
        <v>0</v>
      </c>
      <c r="B2" s="2">
        <v>1</v>
      </c>
      <c r="C2" s="2">
        <v>9</v>
      </c>
      <c r="D2" s="2">
        <v>9</v>
      </c>
    </row>
    <row r="3" spans="1:4" ht="12.75">
      <c r="A3" s="7" t="s">
        <v>1</v>
      </c>
      <c r="B3" s="3">
        <f>1/9</f>
        <v>0.1111111111111111</v>
      </c>
      <c r="C3" s="3">
        <v>1</v>
      </c>
      <c r="D3" s="3">
        <v>3</v>
      </c>
    </row>
    <row r="4" spans="1:4" ht="13.5" thickBot="1">
      <c r="A4" s="8" t="s">
        <v>2</v>
      </c>
      <c r="B4" s="4">
        <f>1/9</f>
        <v>0.1111111111111111</v>
      </c>
      <c r="C4" s="4">
        <f>1/3</f>
        <v>0.3333333333333333</v>
      </c>
      <c r="D4" s="4">
        <v>1</v>
      </c>
    </row>
    <row r="5" spans="1:4" ht="13.5" thickBot="1">
      <c r="A5" s="9" t="s">
        <v>10</v>
      </c>
      <c r="B5" s="4">
        <f>SUM(B2:B4)</f>
        <v>1.2222222222222223</v>
      </c>
      <c r="C5" s="4">
        <f>SUM(C2:C4)</f>
        <v>10.333333333333334</v>
      </c>
      <c r="D5" s="4">
        <f>SUM(D2:D4)</f>
        <v>13</v>
      </c>
    </row>
    <row r="7" ht="13.5" thickBot="1"/>
    <row r="8" spans="2:4" ht="13.5" thickBot="1">
      <c r="B8" s="9" t="s">
        <v>0</v>
      </c>
      <c r="C8" s="9" t="s">
        <v>1</v>
      </c>
      <c r="D8" s="9" t="s">
        <v>2</v>
      </c>
    </row>
    <row r="9" spans="1:4" ht="12.75">
      <c r="A9" s="6" t="s">
        <v>0</v>
      </c>
      <c r="B9" s="2">
        <f>B2/$B$5</f>
        <v>0.8181818181818181</v>
      </c>
      <c r="C9" s="2">
        <f>C2/$C$5</f>
        <v>0.8709677419354839</v>
      </c>
      <c r="D9" s="2">
        <f>D2/$D$5</f>
        <v>0.6923076923076923</v>
      </c>
    </row>
    <row r="10" spans="1:4" ht="12.75">
      <c r="A10" s="7" t="s">
        <v>1</v>
      </c>
      <c r="B10" s="3">
        <f>B3/$B$5</f>
        <v>0.0909090909090909</v>
      </c>
      <c r="C10" s="3">
        <f>C3/$C$5</f>
        <v>0.0967741935483871</v>
      </c>
      <c r="D10" s="3">
        <f>D3/$D$5</f>
        <v>0.23076923076923078</v>
      </c>
    </row>
    <row r="11" spans="1:4" ht="13.5" thickBot="1">
      <c r="A11" s="8" t="s">
        <v>2</v>
      </c>
      <c r="B11" s="4">
        <f>B4/$B$5</f>
        <v>0.0909090909090909</v>
      </c>
      <c r="C11" s="4">
        <f>C4/$C$5</f>
        <v>0.03225806451612903</v>
      </c>
      <c r="D11" s="4">
        <f>D4/$D$5</f>
        <v>0.07692307692307693</v>
      </c>
    </row>
    <row r="12" spans="1:4" ht="13.5" thickBot="1">
      <c r="A12" s="9" t="s">
        <v>10</v>
      </c>
      <c r="B12" s="4">
        <f>SUM(B9:B11)</f>
        <v>1</v>
      </c>
      <c r="C12" s="4">
        <f>SUM(C9:C11)</f>
        <v>1</v>
      </c>
      <c r="D12" s="4">
        <f>SUM(D9:D11)</f>
        <v>1</v>
      </c>
    </row>
    <row r="14" ht="13.5" thickBot="1"/>
    <row r="15" spans="1:2" ht="12.75">
      <c r="A15" s="6" t="s">
        <v>0</v>
      </c>
      <c r="B15" s="2">
        <f>AVERAGE(B9:D9)</f>
        <v>0.7938190841416647</v>
      </c>
    </row>
    <row r="16" spans="1:2" ht="12.75">
      <c r="A16" s="7" t="s">
        <v>1</v>
      </c>
      <c r="B16" s="3">
        <f>AVERAGE(B10:D10)</f>
        <v>0.13948417174223626</v>
      </c>
    </row>
    <row r="17" spans="1:2" ht="13.5" thickBot="1">
      <c r="A17" s="8" t="s">
        <v>2</v>
      </c>
      <c r="B17" s="4">
        <f>AVERAGE(B11:D11)</f>
        <v>0.06669674411609895</v>
      </c>
    </row>
    <row r="18" spans="1:2" ht="13.5" thickBot="1">
      <c r="A18" s="9" t="s">
        <v>10</v>
      </c>
      <c r="B18" s="4">
        <f>SUM(B15:B17)</f>
        <v>0.9999999999999999</v>
      </c>
    </row>
  </sheetData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3">
      <selection activeCell="A23" sqref="A23:B30"/>
    </sheetView>
  </sheetViews>
  <sheetFormatPr defaultColWidth="11.421875" defaultRowHeight="12.75"/>
  <cols>
    <col min="1" max="1" width="9.421875" style="16" customWidth="1"/>
    <col min="2" max="8" width="12.00390625" style="1" bestFit="1" customWidth="1"/>
    <col min="9" max="16384" width="11.421875" style="1" customWidth="1"/>
  </cols>
  <sheetData>
    <row r="1" spans="2:8" s="16" customFormat="1" ht="13.5" thickBot="1">
      <c r="B1" s="17" t="s">
        <v>3</v>
      </c>
      <c r="C1" s="18" t="s">
        <v>4</v>
      </c>
      <c r="D1" s="17" t="s">
        <v>5</v>
      </c>
      <c r="E1" s="18" t="s">
        <v>6</v>
      </c>
      <c r="F1" s="17" t="s">
        <v>7</v>
      </c>
      <c r="G1" s="17" t="s">
        <v>8</v>
      </c>
      <c r="H1" s="19" t="s">
        <v>9</v>
      </c>
    </row>
    <row r="2" spans="1:8" ht="12.75">
      <c r="A2" s="6" t="s">
        <v>3</v>
      </c>
      <c r="B2" s="2">
        <v>1</v>
      </c>
      <c r="C2" s="10">
        <f>12164.884199/11028.146898</f>
        <v>1.103076002841978</v>
      </c>
      <c r="D2" s="2">
        <f>12164.884199/9826.8310884</f>
        <v>1.237925440008828</v>
      </c>
      <c r="E2" s="10">
        <f>12164.884199/7609.0264042</f>
        <v>1.5987438540475134</v>
      </c>
      <c r="F2" s="2">
        <f>12164.884199/5776.653083</f>
        <v>2.105870652817944</v>
      </c>
      <c r="G2" s="2">
        <f>12164.884199/3254.1666667</f>
        <v>3.73824866546747</v>
      </c>
      <c r="H2" s="11">
        <f>12164.884199/2316.5</f>
        <v>5.251406949708612</v>
      </c>
    </row>
    <row r="3" spans="1:8" ht="12.75">
      <c r="A3" s="7" t="s">
        <v>4</v>
      </c>
      <c r="B3" s="3">
        <f>1/C2</f>
        <v>0.9065558469439896</v>
      </c>
      <c r="C3" s="12">
        <v>1</v>
      </c>
      <c r="D3" s="3">
        <f>11028.146898/9826.8310884</f>
        <v>1.1222485457207139</v>
      </c>
      <c r="E3" s="12">
        <f>11028.146898/7609.0264042</f>
        <v>1.4493505886525415</v>
      </c>
      <c r="F3" s="3">
        <f>11028.146898/5776.653083</f>
        <v>1.9090893532198636</v>
      </c>
      <c r="G3" s="3">
        <f>11028.146898/3254.1666667</f>
        <v>3.388931185010101</v>
      </c>
      <c r="H3" s="13">
        <f>11028.146898/2316.5</f>
        <v>4.760693674940644</v>
      </c>
    </row>
    <row r="4" spans="1:8" ht="12.75">
      <c r="A4" s="7" t="s">
        <v>5</v>
      </c>
      <c r="B4" s="3">
        <f>1/D2</f>
        <v>0.8078030935311167</v>
      </c>
      <c r="C4" s="12">
        <f>1/D3</f>
        <v>0.8910682074956887</v>
      </c>
      <c r="D4" s="3">
        <v>1</v>
      </c>
      <c r="E4" s="12">
        <f>9826.8310884/7609.0264042</f>
        <v>1.2914702310634414</v>
      </c>
      <c r="F4" s="3">
        <f>9826.8310884/5776.653083</f>
        <v>1.7011288279227275</v>
      </c>
      <c r="G4" s="3">
        <f>9826.8310884/3254.1666667</f>
        <v>3.0197688363531907</v>
      </c>
      <c r="H4" s="13">
        <f>9826.8310884/2316.5</f>
        <v>4.242102779365422</v>
      </c>
    </row>
    <row r="5" spans="1:8" ht="12.75">
      <c r="A5" s="7" t="s">
        <v>6</v>
      </c>
      <c r="B5" s="3">
        <f>1/E2</f>
        <v>0.6254910675455086</v>
      </c>
      <c r="C5" s="12">
        <f>1/E3</f>
        <v>0.6899641866014613</v>
      </c>
      <c r="D5" s="3">
        <f>1/E4</f>
        <v>0.7743113050128653</v>
      </c>
      <c r="E5" s="12">
        <v>1</v>
      </c>
      <c r="F5" s="3">
        <f>7609.0264042/5776.653083</f>
        <v>1.3172032827438531</v>
      </c>
      <c r="G5" s="3">
        <f>7609.0264042/3254.1666667</f>
        <v>2.338241148513821</v>
      </c>
      <c r="H5" s="13">
        <f>7609.0264042/2316.5</f>
        <v>3.284708139089143</v>
      </c>
    </row>
    <row r="6" spans="1:8" ht="12.75">
      <c r="A6" s="7" t="s">
        <v>7</v>
      </c>
      <c r="B6" s="3">
        <f>1/F2</f>
        <v>0.47486297349833084</v>
      </c>
      <c r="C6" s="12">
        <f>1/F3</f>
        <v>0.5238099507041949</v>
      </c>
      <c r="D6" s="3">
        <f>1/F4</f>
        <v>0.5878449554118216</v>
      </c>
      <c r="E6" s="12">
        <f>1/F5</f>
        <v>0.7591842603951836</v>
      </c>
      <c r="F6" s="3">
        <v>1</v>
      </c>
      <c r="G6" s="3">
        <f>5776.653083/3254.1666667</f>
        <v>1.7751558769600497</v>
      </c>
      <c r="H6" s="13">
        <f>5776.653083/2316.5</f>
        <v>2.493698719188431</v>
      </c>
    </row>
    <row r="7" spans="1:8" ht="12.75">
      <c r="A7" s="7" t="s">
        <v>8</v>
      </c>
      <c r="B7" s="3">
        <f>1/G2</f>
        <v>0.2675049440230187</v>
      </c>
      <c r="C7" s="12">
        <f>1/G3</f>
        <v>0.2950782843933786</v>
      </c>
      <c r="D7" s="3">
        <f>1/G4</f>
        <v>0.33115117553423234</v>
      </c>
      <c r="E7" s="12">
        <f>1/G5</f>
        <v>0.4276718851841253</v>
      </c>
      <c r="F7" s="3">
        <f>1/G6</f>
        <v>0.5633308111017821</v>
      </c>
      <c r="G7" s="3">
        <v>1</v>
      </c>
      <c r="H7" s="13">
        <f>3254.1666667/2316.5</f>
        <v>1.4047773221238937</v>
      </c>
    </row>
    <row r="8" spans="1:8" ht="13.5" thickBot="1">
      <c r="A8" s="8" t="s">
        <v>9</v>
      </c>
      <c r="B8" s="4">
        <f>1/H2</f>
        <v>0.19042515835789256</v>
      </c>
      <c r="C8" s="14">
        <f>1/H3</f>
        <v>0.21005342252197481</v>
      </c>
      <c r="D8" s="4">
        <f>1/H4</f>
        <v>0.2357321479489449</v>
      </c>
      <c r="E8" s="14">
        <f>1/H5</f>
        <v>0.3044410515807052</v>
      </c>
      <c r="F8" s="4">
        <f>1/H6</f>
        <v>0.40101075254409563</v>
      </c>
      <c r="G8" s="4">
        <f>1/H7</f>
        <v>0.7118565941028235</v>
      </c>
      <c r="H8" s="15">
        <v>1</v>
      </c>
    </row>
    <row r="9" spans="1:8" ht="13.5" thickBot="1">
      <c r="A9" s="9" t="s">
        <v>10</v>
      </c>
      <c r="B9" s="4">
        <f>SUM(B2:B8)</f>
        <v>4.272643083899857</v>
      </c>
      <c r="C9" s="14">
        <f aca="true" t="shared" si="0" ref="C9:H9">SUM(C2:C8)</f>
        <v>4.713050054558677</v>
      </c>
      <c r="D9" s="4">
        <f t="shared" si="0"/>
        <v>5.289213569637407</v>
      </c>
      <c r="E9" s="14">
        <f t="shared" si="0"/>
        <v>6.830861870923512</v>
      </c>
      <c r="F9" s="4">
        <f t="shared" si="0"/>
        <v>8.997633680350265</v>
      </c>
      <c r="G9" s="4">
        <f t="shared" si="0"/>
        <v>15.972202306407453</v>
      </c>
      <c r="H9" s="15">
        <f t="shared" si="0"/>
        <v>22.437387584416147</v>
      </c>
    </row>
    <row r="11" ht="13.5" thickBot="1"/>
    <row r="12" spans="2:8" s="16" customFormat="1" ht="13.5" thickBot="1">
      <c r="B12" s="17" t="s">
        <v>3</v>
      </c>
      <c r="C12" s="18" t="s">
        <v>4</v>
      </c>
      <c r="D12" s="17" t="s">
        <v>5</v>
      </c>
      <c r="E12" s="18" t="s">
        <v>6</v>
      </c>
      <c r="F12" s="17" t="s">
        <v>7</v>
      </c>
      <c r="G12" s="17" t="s">
        <v>8</v>
      </c>
      <c r="H12" s="19" t="s">
        <v>9</v>
      </c>
    </row>
    <row r="13" spans="1:8" ht="12.75">
      <c r="A13" s="6" t="s">
        <v>3</v>
      </c>
      <c r="B13" s="2">
        <f>B2/$B$9</f>
        <v>0.23404716480255341</v>
      </c>
      <c r="C13" s="10">
        <f>C2/$C$9</f>
        <v>0.23404716480255341</v>
      </c>
      <c r="D13" s="2">
        <f>D2/$D$9</f>
        <v>0.23404716480255341</v>
      </c>
      <c r="E13" s="10">
        <f>E2/$E$9</f>
        <v>0.23404716480255341</v>
      </c>
      <c r="F13" s="2">
        <f>F2/$F$9</f>
        <v>0.23404716480255344</v>
      </c>
      <c r="G13" s="2">
        <f>G2/$G$9</f>
        <v>0.23404716480255347</v>
      </c>
      <c r="H13" s="11">
        <f>H2/$H$9</f>
        <v>0.23404716480255344</v>
      </c>
    </row>
    <row r="14" spans="1:8" ht="12.75">
      <c r="A14" s="7" t="s">
        <v>4</v>
      </c>
      <c r="B14" s="3">
        <f aca="true" t="shared" si="1" ref="B14:B19">B3/$B$9</f>
        <v>0.21217682571241833</v>
      </c>
      <c r="C14" s="12">
        <f aca="true" t="shared" si="2" ref="C14:C19">C3/$C$9</f>
        <v>0.21217682571241833</v>
      </c>
      <c r="D14" s="3">
        <f aca="true" t="shared" si="3" ref="D14:D19">D3/$D$9</f>
        <v>0.2121768257124183</v>
      </c>
      <c r="E14" s="12">
        <f aca="true" t="shared" si="4" ref="E14:E19">E3/$E$9</f>
        <v>0.2121768257124183</v>
      </c>
      <c r="F14" s="3">
        <f aca="true" t="shared" si="5" ref="F14:F19">F3/$F$9</f>
        <v>0.21217682571241836</v>
      </c>
      <c r="G14" s="3">
        <f aca="true" t="shared" si="6" ref="G14:G19">G3/$G$9</f>
        <v>0.21217682571241836</v>
      </c>
      <c r="H14" s="13">
        <f aca="true" t="shared" si="7" ref="H14:H19">H3/$H$9</f>
        <v>0.21217682571241833</v>
      </c>
    </row>
    <row r="15" spans="1:8" ht="12.75">
      <c r="A15" s="7" t="s">
        <v>5</v>
      </c>
      <c r="B15" s="3">
        <f t="shared" si="1"/>
        <v>0.18906402375968975</v>
      </c>
      <c r="C15" s="12">
        <f t="shared" si="2"/>
        <v>0.18906402375968975</v>
      </c>
      <c r="D15" s="3">
        <f t="shared" si="3"/>
        <v>0.18906402375968973</v>
      </c>
      <c r="E15" s="12">
        <f t="shared" si="4"/>
        <v>0.18906402375968973</v>
      </c>
      <c r="F15" s="3">
        <f t="shared" si="5"/>
        <v>0.18906402375968975</v>
      </c>
      <c r="G15" s="3">
        <f t="shared" si="6"/>
        <v>0.18906402375968978</v>
      </c>
      <c r="H15" s="13">
        <f t="shared" si="7"/>
        <v>0.18906402375968975</v>
      </c>
    </row>
    <row r="16" spans="1:8" ht="12.75">
      <c r="A16" s="7" t="s">
        <v>6</v>
      </c>
      <c r="B16" s="3">
        <f t="shared" si="1"/>
        <v>0.14639441096834874</v>
      </c>
      <c r="C16" s="12">
        <f t="shared" si="2"/>
        <v>0.14639441096834874</v>
      </c>
      <c r="D16" s="3">
        <f t="shared" si="3"/>
        <v>0.1463944109683487</v>
      </c>
      <c r="E16" s="12">
        <f t="shared" si="4"/>
        <v>0.1463944109683487</v>
      </c>
      <c r="F16" s="3">
        <f t="shared" si="5"/>
        <v>0.14639441096834876</v>
      </c>
      <c r="G16" s="3">
        <f t="shared" si="6"/>
        <v>0.14639441096834876</v>
      </c>
      <c r="H16" s="13">
        <f t="shared" si="7"/>
        <v>0.14639441096834874</v>
      </c>
    </row>
    <row r="17" spans="1:8" ht="12.75">
      <c r="A17" s="7" t="s">
        <v>7</v>
      </c>
      <c r="B17" s="3">
        <f t="shared" si="1"/>
        <v>0.1111403326169944</v>
      </c>
      <c r="C17" s="12">
        <f t="shared" si="2"/>
        <v>0.1111403326169944</v>
      </c>
      <c r="D17" s="3">
        <f t="shared" si="3"/>
        <v>0.11114033261699438</v>
      </c>
      <c r="E17" s="12">
        <f t="shared" si="4"/>
        <v>0.11114033261699438</v>
      </c>
      <c r="F17" s="3">
        <f t="shared" si="5"/>
        <v>0.11114033261699441</v>
      </c>
      <c r="G17" s="3">
        <f t="shared" si="6"/>
        <v>0.11114033261699442</v>
      </c>
      <c r="H17" s="13">
        <f t="shared" si="7"/>
        <v>0.11114033261699438</v>
      </c>
    </row>
    <row r="18" spans="1:8" ht="12.75">
      <c r="A18" s="7" t="s">
        <v>8</v>
      </c>
      <c r="B18" s="3">
        <f t="shared" si="1"/>
        <v>0.06260877371925329</v>
      </c>
      <c r="C18" s="12">
        <f t="shared" si="2"/>
        <v>0.06260877371925329</v>
      </c>
      <c r="D18" s="3">
        <f t="shared" si="3"/>
        <v>0.06260877371925329</v>
      </c>
      <c r="E18" s="12">
        <f t="shared" si="4"/>
        <v>0.06260877371925329</v>
      </c>
      <c r="F18" s="3">
        <f t="shared" si="5"/>
        <v>0.0626087737192533</v>
      </c>
      <c r="G18" s="3">
        <f t="shared" si="6"/>
        <v>0.0626087737192533</v>
      </c>
      <c r="H18" s="13">
        <f t="shared" si="7"/>
        <v>0.06260877371925329</v>
      </c>
    </row>
    <row r="19" spans="1:8" ht="13.5" thickBot="1">
      <c r="A19" s="8" t="s">
        <v>9</v>
      </c>
      <c r="B19" s="4">
        <f t="shared" si="1"/>
        <v>0.04456846842074202</v>
      </c>
      <c r="C19" s="14">
        <f t="shared" si="2"/>
        <v>0.04456846842074202</v>
      </c>
      <c r="D19" s="4">
        <f t="shared" si="3"/>
        <v>0.04456846842074201</v>
      </c>
      <c r="E19" s="14">
        <f t="shared" si="4"/>
        <v>0.04456846842074201</v>
      </c>
      <c r="F19" s="4">
        <f t="shared" si="5"/>
        <v>0.044568468420742025</v>
      </c>
      <c r="G19" s="4">
        <f t="shared" si="6"/>
        <v>0.044568468420742025</v>
      </c>
      <c r="H19" s="15">
        <f t="shared" si="7"/>
        <v>0.04456846842074202</v>
      </c>
    </row>
    <row r="20" spans="1:8" ht="13.5" thickBot="1">
      <c r="A20" s="9" t="s">
        <v>10</v>
      </c>
      <c r="B20" s="4">
        <f>SUM(B13:B19)</f>
        <v>1</v>
      </c>
      <c r="C20" s="14">
        <f aca="true" t="shared" si="8" ref="C20:H20">SUM(C13:C19)</f>
        <v>1</v>
      </c>
      <c r="D20" s="4">
        <f t="shared" si="8"/>
        <v>1</v>
      </c>
      <c r="E20" s="14">
        <f t="shared" si="8"/>
        <v>1</v>
      </c>
      <c r="F20" s="4">
        <f t="shared" si="8"/>
        <v>1</v>
      </c>
      <c r="G20" s="4">
        <f t="shared" si="8"/>
        <v>1</v>
      </c>
      <c r="H20" s="15">
        <f t="shared" si="8"/>
        <v>1</v>
      </c>
    </row>
    <row r="22" ht="13.5" thickBot="1"/>
    <row r="23" spans="1:2" ht="12.75">
      <c r="A23" s="17" t="s">
        <v>3</v>
      </c>
      <c r="B23" s="2">
        <v>0.23404716480255341</v>
      </c>
    </row>
    <row r="24" spans="1:2" ht="12.75">
      <c r="A24" s="20" t="s">
        <v>4</v>
      </c>
      <c r="B24" s="3">
        <v>0.21217682571241833</v>
      </c>
    </row>
    <row r="25" spans="1:2" ht="12.75">
      <c r="A25" s="20" t="s">
        <v>5</v>
      </c>
      <c r="B25" s="3">
        <v>0.18906402375968975</v>
      </c>
    </row>
    <row r="26" spans="1:2" ht="12.75">
      <c r="A26" s="20" t="s">
        <v>6</v>
      </c>
      <c r="B26" s="3">
        <v>0.14639441096834874</v>
      </c>
    </row>
    <row r="27" spans="1:2" ht="12.75">
      <c r="A27" s="20" t="s">
        <v>7</v>
      </c>
      <c r="B27" s="3">
        <v>0.1111403326169944</v>
      </c>
    </row>
    <row r="28" spans="1:2" ht="12.75">
      <c r="A28" s="20" t="s">
        <v>8</v>
      </c>
      <c r="B28" s="3">
        <v>0.06260877371925329</v>
      </c>
    </row>
    <row r="29" spans="1:2" ht="13.5" thickBot="1">
      <c r="A29" s="20" t="s">
        <v>9</v>
      </c>
      <c r="B29" s="3">
        <v>0.04456846842074202</v>
      </c>
    </row>
    <row r="30" spans="1:2" ht="13.5" thickBot="1">
      <c r="A30" s="9" t="s">
        <v>10</v>
      </c>
      <c r="B30" s="5">
        <f>SUM(B23:B29)</f>
        <v>1</v>
      </c>
    </row>
  </sheetData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</dc:creator>
  <cp:keywords/>
  <dc:description/>
  <cp:lastModifiedBy>Virgi</cp:lastModifiedBy>
  <cp:lastPrinted>2006-01-05T12:29:08Z</cp:lastPrinted>
  <dcterms:created xsi:type="dcterms:W3CDTF">2006-01-05T10:48:05Z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